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<sst xmlns="http://schemas.openxmlformats.org/spreadsheetml/2006/main" count="447" uniqueCount="134">
  <si>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</si>
  <si>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</si>
  <si>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</si>
  <si>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</si>
  <si>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</si>
  <si>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</si>
  <si>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</si>
  <si>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</si>
  <si>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</si>
  <si>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</si>
  <si>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</si>
  <si>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</si>
  <si>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</si>
  <si>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</si>
  <si>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</si>
  <si>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</si>
  <si>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</si>
  <si>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</si>
  <si>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</si>
  <si>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</si>
  <si>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</si>
  <si>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</si>
  <si>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</si>
  <si>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</si>
  <si>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</si>
  <si>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</si>
  <si>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</si>
  <si>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</si>
  <si>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</si>
  <si>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</si>
  <si>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</si>
  <si>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</si>
  <si>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</si>
  <si>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</si>
  <si>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</si>
  <si>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</si>
  <si>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</si>
  <si>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</si>
  <si>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</si>
  <si>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</si>
  <si>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</si>
  <si>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</si>
  <si>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</si>
  <si>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</si>
  <si>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</si>
  <si>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</si>
  <si>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</si>
  <si>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</si>
  <si>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</si>
  <si>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</si>
  <si>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</si>
  <si>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</si>
  <si>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</si>
  <si>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</si>
  <si>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</si>
  <si>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</si>
  <si>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</si>
  <si>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</si>
  <si>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</si>
  <si>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</si>
  <si>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</si>
  <si>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</si>
  <si>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</si>
  <si>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</si>
  <si>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</si>
  <si>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</si>
  <si>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</si>
  <si>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</si>
  <si>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</si>
  <si>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</si>
  <si>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</si>
  <si>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</si>
  <si>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</si>
  <si>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</si>
  <si>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</si>
  <si>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</si>
  <si>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</si>
  <si>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</si>
  <si>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</si>
  <si>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</si>
  <si>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</si>
  <si>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</si>
  <si>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</si>
  <si>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</si>
  <si>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</si>
  <si>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</si>
  <si>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</si>
  <si>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</si>
  <si>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</si>
  <si>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</si>
  <si>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</si>
  <si>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</si>
  <si>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</si>
  <si>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</si>
  <si>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</si>
  <si>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</si>
  <si>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</si>
  <si>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</si>
  <si>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</si>
  <si>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</si>
  <si>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</si>
  <si>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</si>
  <si>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</si>
  <si>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</si>
  <si>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</si>
  <si>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</si>
  <si>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</si>
  <si>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</si>
  <si>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</si>
  <si>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</si>
  <si>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</si>
  <si>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</si>
  <si>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</si>
  <si>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</si>
  <si>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</si>
  <si>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</si>
  <si>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</si>
  <si>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</si>
  <si>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</si>
  <si>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</si>
  <si>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</si>
  <si>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</si>
  <si>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</si>
  <si>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</si>
  <si>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</si>
  <si>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</si>
  <si>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</si>
  <si>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</si>
  <si>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M. Stoianov</t>
  </si>
  <si>
    <t>Executorul si numarul de telefon: Tatiana Gradinar,  (022) 304  282</t>
  </si>
  <si>
    <t>DATORII FINANCIARE</t>
  </si>
  <si>
    <t>la situatia din 31 martie 2024</t>
  </si>
  <si>
    <t>Șef Direcția Management Active și Pasive, Departamentul Trezorerie</t>
  </si>
  <si>
    <t xml:space="preserve">O. Țîpa 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</si>
</sst>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;[Red]0.00"/>
    <numFmt numFmtId="205" formatCode="0.0;[Red]0.0"/>
    <numFmt numFmtId="206" formatCode="0;[Red]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_(* #,##0.00_);_(* \(#,##0.00\);_(* &quot;-&quot;??_);_(@_)"/>
    <numFmt numFmtId="213" formatCode="_(* #,##0_);_(* \(#,##0\);_(* &quot;-&quot;??_);_(@_)"/>
    <numFmt numFmtId="214" formatCode="* #,##0.000;* \-#,##0.000;* &quot;-&quot;??;@"/>
    <numFmt numFmtId="215" formatCode="* #,##0.0000;* \-#,##0.0000;* &quot;-&quot;??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1" fillId="34" borderId="26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9" fontId="0" fillId="35" borderId="37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horizontal="center" vertical="center" wrapText="1"/>
      <protection/>
    </xf>
    <xf numFmtId="3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42" applyNumberFormat="1" applyFont="1" applyAlignment="1">
      <alignment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H36" activeCellId="1" sqref="D35:G35 H36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</cols>
  <sheetData>
    <row r="1" spans="1:15" ht="12.75">
      <c r="A1" s="18" t="s">
        <v>2</v>
      </c>
      <c r="C1" s="19" t="s">
        <v>61</v>
      </c>
      <c r="D1" s="1"/>
      <c r="E1" s="1"/>
      <c r="G1" s="1"/>
      <c r="H1" s="1"/>
      <c r="I1" s="1"/>
      <c r="O1" s="1"/>
    </row>
    <row r="2" spans="1:15" ht="12.75">
      <c r="A2" s="1"/>
      <c r="C2" s="19" t="s">
        <v>63</v>
      </c>
      <c r="D2" s="1"/>
      <c r="E2" s="1"/>
      <c r="G2" s="1"/>
      <c r="H2" s="1"/>
      <c r="I2" s="1"/>
      <c r="L2" s="19" t="s">
        <v>28</v>
      </c>
      <c r="O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O3" s="1"/>
    </row>
    <row r="4" spans="1:15" ht="12.75">
      <c r="A4" s="1"/>
      <c r="C4" s="5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45" t="s">
        <v>131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1" t="s">
        <v>122</v>
      </c>
      <c r="O9" s="1"/>
    </row>
    <row r="10" spans="1:16" ht="54" customHeight="1">
      <c r="A10" s="108"/>
      <c r="B10" s="106" t="s">
        <v>104</v>
      </c>
      <c r="C10" s="103" t="s">
        <v>79</v>
      </c>
      <c r="D10" s="103" t="s">
        <v>92</v>
      </c>
      <c r="E10" s="103"/>
      <c r="F10" s="103"/>
      <c r="G10" s="103"/>
      <c r="H10" s="104"/>
      <c r="I10" s="109" t="s">
        <v>13</v>
      </c>
      <c r="J10" s="111" t="s">
        <v>20</v>
      </c>
      <c r="K10" s="103"/>
      <c r="L10" s="103"/>
      <c r="M10" s="103"/>
      <c r="N10" s="112"/>
      <c r="O10" s="39"/>
      <c r="P10" s="26"/>
    </row>
    <row r="11" spans="1:15" ht="45" customHeight="1">
      <c r="A11" s="108"/>
      <c r="B11" s="107"/>
      <c r="C11" s="105"/>
      <c r="D11" s="2" t="s">
        <v>105</v>
      </c>
      <c r="E11" s="22" t="s">
        <v>49</v>
      </c>
      <c r="F11" s="22" t="s">
        <v>60</v>
      </c>
      <c r="G11" s="22" t="s">
        <v>53</v>
      </c>
      <c r="H11" s="23" t="s">
        <v>88</v>
      </c>
      <c r="I11" s="110"/>
      <c r="J11" s="24" t="s">
        <v>105</v>
      </c>
      <c r="K11" s="25" t="s">
        <v>49</v>
      </c>
      <c r="L11" s="25" t="s">
        <v>60</v>
      </c>
      <c r="M11" s="25" t="s">
        <v>53</v>
      </c>
      <c r="N11" s="53" t="s">
        <v>88</v>
      </c>
      <c r="O11" s="39"/>
    </row>
    <row r="12" spans="1:15" ht="13.5" thickBot="1">
      <c r="A12" s="1"/>
      <c r="B12" s="5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91">
        <v>5</v>
      </c>
      <c r="I12" s="95">
        <v>6</v>
      </c>
      <c r="J12" s="93">
        <v>7</v>
      </c>
      <c r="K12" s="5">
        <v>8</v>
      </c>
      <c r="L12" s="5">
        <v>9</v>
      </c>
      <c r="M12" s="5">
        <v>10</v>
      </c>
      <c r="N12" s="55">
        <v>11</v>
      </c>
      <c r="O12" s="39"/>
    </row>
    <row r="13" spans="1:15" ht="19.5" customHeight="1">
      <c r="A13" s="1"/>
      <c r="B13" s="40">
        <v>1</v>
      </c>
      <c r="C13" s="46" t="s">
        <v>116</v>
      </c>
      <c r="D13" s="34">
        <v>1684391537</v>
      </c>
      <c r="E13" s="34" t="s">
        <v>1</v>
      </c>
      <c r="F13" s="34" t="s">
        <v>1</v>
      </c>
      <c r="G13" s="34" t="s">
        <v>1</v>
      </c>
      <c r="H13" s="92" t="s">
        <v>1</v>
      </c>
      <c r="I13" s="96">
        <v>1</v>
      </c>
      <c r="J13" s="94">
        <f>D13*$I$13</f>
        <v>1684391537</v>
      </c>
      <c r="K13" s="34" t="s">
        <v>1</v>
      </c>
      <c r="L13" s="34" t="s">
        <v>1</v>
      </c>
      <c r="M13" s="34" t="s">
        <v>1</v>
      </c>
      <c r="N13" s="35" t="s">
        <v>1</v>
      </c>
      <c r="O13" s="39"/>
    </row>
    <row r="14" spans="1:15" ht="19.5" customHeight="1">
      <c r="A14" s="1"/>
      <c r="B14" s="41">
        <v>2</v>
      </c>
      <c r="C14" s="47" t="s">
        <v>75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97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39"/>
    </row>
    <row r="15" spans="1:15" ht="19.5" customHeight="1">
      <c r="A15" s="1"/>
      <c r="B15" s="17" t="s">
        <v>21</v>
      </c>
      <c r="C15" s="48" t="s">
        <v>19</v>
      </c>
      <c r="D15" s="31">
        <v>11245528164</v>
      </c>
      <c r="E15" s="31" t="s">
        <v>1</v>
      </c>
      <c r="F15" s="31" t="s">
        <v>1</v>
      </c>
      <c r="G15" s="31" t="s">
        <v>1</v>
      </c>
      <c r="H15" s="31" t="s">
        <v>1</v>
      </c>
      <c r="I15" s="87">
        <v>1</v>
      </c>
      <c r="J15" s="31">
        <f>D15*$I$15</f>
        <v>11245528164</v>
      </c>
      <c r="K15" s="31" t="s">
        <v>1</v>
      </c>
      <c r="L15" s="31" t="s">
        <v>1</v>
      </c>
      <c r="M15" s="31" t="s">
        <v>1</v>
      </c>
      <c r="N15" s="37" t="s">
        <v>1</v>
      </c>
      <c r="O15" s="1"/>
    </row>
    <row r="16" spans="1:15" ht="21" customHeight="1">
      <c r="A16" s="1"/>
      <c r="B16" s="17" t="s">
        <v>109</v>
      </c>
      <c r="C16" s="48" t="s">
        <v>44</v>
      </c>
      <c r="D16" s="31">
        <v>0</v>
      </c>
      <c r="E16" s="31" t="s">
        <v>1</v>
      </c>
      <c r="F16" s="31" t="s">
        <v>1</v>
      </c>
      <c r="G16" s="31" t="s">
        <v>1</v>
      </c>
      <c r="H16" s="31" t="s">
        <v>1</v>
      </c>
      <c r="I16" s="87">
        <v>1</v>
      </c>
      <c r="J16" s="31">
        <f>D16*$I$16</f>
        <v>0</v>
      </c>
      <c r="K16" s="31" t="s">
        <v>1</v>
      </c>
      <c r="L16" s="31" t="s">
        <v>1</v>
      </c>
      <c r="M16" s="31" t="s">
        <v>1</v>
      </c>
      <c r="N16" s="37" t="s">
        <v>1</v>
      </c>
      <c r="O16" s="39"/>
    </row>
    <row r="17" spans="1:15" ht="51">
      <c r="A17" s="1"/>
      <c r="B17" s="17" t="s">
        <v>66</v>
      </c>
      <c r="C17" s="48" t="s">
        <v>90</v>
      </c>
      <c r="D17" s="31">
        <v>6436086926</v>
      </c>
      <c r="E17" s="31">
        <v>0</v>
      </c>
      <c r="F17" s="31">
        <v>0</v>
      </c>
      <c r="G17" s="31">
        <v>0</v>
      </c>
      <c r="H17" s="31">
        <v>0</v>
      </c>
      <c r="I17" s="87">
        <v>1</v>
      </c>
      <c r="J17" s="31">
        <f>D17*I17</f>
        <v>6436086926</v>
      </c>
      <c r="K17" s="31">
        <f>E17*I17</f>
        <v>0</v>
      </c>
      <c r="L17" s="31">
        <f>F17*I17</f>
        <v>0</v>
      </c>
      <c r="M17" s="31">
        <f>G17*I17</f>
        <v>0</v>
      </c>
      <c r="N17" s="37">
        <f>H17*I17</f>
        <v>0</v>
      </c>
      <c r="O17" s="39"/>
    </row>
    <row r="18" spans="1:15" ht="24.75" customHeight="1">
      <c r="A18" s="1"/>
      <c r="B18" s="42">
        <v>3</v>
      </c>
      <c r="C18" s="67" t="s">
        <v>117</v>
      </c>
      <c r="D18" s="68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97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39"/>
    </row>
    <row r="19" spans="1:15" ht="18" customHeight="1">
      <c r="A19" s="1"/>
      <c r="B19" s="17" t="s">
        <v>31</v>
      </c>
      <c r="C19" s="48" t="s">
        <v>54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87">
        <v>0.9</v>
      </c>
      <c r="J19" s="31">
        <f>ROUND((D19*$I$19),0)</f>
        <v>0</v>
      </c>
      <c r="K19" s="31">
        <f>ROUND((E19*$I$19),0)</f>
        <v>0</v>
      </c>
      <c r="L19" s="31">
        <f>ROUND((F19*$I$19),0)</f>
        <v>0</v>
      </c>
      <c r="M19" s="31">
        <f>ROUND((G19*$I$19),0)</f>
        <v>0</v>
      </c>
      <c r="N19" s="37">
        <f>ROUND((H19*$I$19),0)</f>
        <v>0</v>
      </c>
      <c r="O19" s="39"/>
    </row>
    <row r="20" spans="1:15" ht="23.25" customHeight="1">
      <c r="A20" s="1"/>
      <c r="B20" s="17" t="s">
        <v>102</v>
      </c>
      <c r="C20" s="48" t="s">
        <v>25</v>
      </c>
      <c r="D20" s="31">
        <v>791883223</v>
      </c>
      <c r="E20" s="31">
        <v>1142175421</v>
      </c>
      <c r="F20" s="31">
        <v>1759960990</v>
      </c>
      <c r="G20" s="31">
        <v>3988258189</v>
      </c>
      <c r="H20" s="31">
        <v>15466920753</v>
      </c>
      <c r="I20" s="87">
        <v>0.9</v>
      </c>
      <c r="J20" s="31">
        <f>ROUND((D20*$I$20),0)</f>
        <v>712694901</v>
      </c>
      <c r="K20" s="31">
        <f>ROUND((E20*$I$20),0)</f>
        <v>1027957879</v>
      </c>
      <c r="L20" s="31">
        <f>ROUND((F20*$I$20),0)</f>
        <v>1583964891</v>
      </c>
      <c r="M20" s="31">
        <f>ROUND((G20*$I$20),0)</f>
        <v>3589432370</v>
      </c>
      <c r="N20" s="37">
        <f>ROUND((H20*$I$20),0)</f>
        <v>13920228678</v>
      </c>
      <c r="O20" s="39"/>
    </row>
    <row r="21" spans="1:15" ht="25.5">
      <c r="A21" s="1"/>
      <c r="B21" s="42">
        <v>4</v>
      </c>
      <c r="C21" s="49" t="s">
        <v>58</v>
      </c>
      <c r="D21" s="32" t="s">
        <v>1</v>
      </c>
      <c r="E21" s="32" t="s">
        <v>1</v>
      </c>
      <c r="F21" s="32" t="s">
        <v>1</v>
      </c>
      <c r="G21" s="32" t="s">
        <v>1</v>
      </c>
      <c r="H21" s="79" t="s">
        <v>1</v>
      </c>
      <c r="I21" s="97" t="s">
        <v>1</v>
      </c>
      <c r="J21" s="68" t="s">
        <v>1</v>
      </c>
      <c r="K21" s="32" t="s">
        <v>1</v>
      </c>
      <c r="L21" s="32" t="s">
        <v>1</v>
      </c>
      <c r="M21" s="32" t="s">
        <v>1</v>
      </c>
      <c r="N21" s="36" t="s">
        <v>1</v>
      </c>
      <c r="O21" s="39"/>
    </row>
    <row r="22" spans="1:15" ht="38.25">
      <c r="A22" s="1"/>
      <c r="B22" s="17" t="s">
        <v>37</v>
      </c>
      <c r="C22" s="48" t="s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87">
        <v>0.5</v>
      </c>
      <c r="J22" s="31">
        <f>ROUND((D22*$I$22),0)</f>
        <v>0</v>
      </c>
      <c r="K22" s="31">
        <f>ROUND((E22*$I$22),0)</f>
        <v>0</v>
      </c>
      <c r="L22" s="31">
        <f>ROUND((F22*$I$22),0)</f>
        <v>0</v>
      </c>
      <c r="M22" s="31">
        <f>ROUND((G22*$I$22),0)</f>
        <v>0</v>
      </c>
      <c r="N22" s="37">
        <f>ROUND((H22*$I$22),0)</f>
        <v>0</v>
      </c>
      <c r="O22" s="39"/>
    </row>
    <row r="23" spans="1:15" ht="76.5">
      <c r="A23" s="1"/>
      <c r="B23" s="17" t="s">
        <v>94</v>
      </c>
      <c r="C23" s="48" t="s">
        <v>4</v>
      </c>
      <c r="D23" s="31">
        <v>0</v>
      </c>
      <c r="E23" s="31">
        <v>0</v>
      </c>
      <c r="F23" s="31">
        <v>0</v>
      </c>
      <c r="G23" s="31">
        <v>0</v>
      </c>
      <c r="H23" s="31" t="s">
        <v>1</v>
      </c>
      <c r="I23" s="87">
        <v>0.95</v>
      </c>
      <c r="J23" s="31">
        <f>ROUND((D23*$I$23),0)</f>
        <v>0</v>
      </c>
      <c r="K23" s="31">
        <f>ROUND((E23*$I$23),0)</f>
        <v>0</v>
      </c>
      <c r="L23" s="31">
        <f>ROUND((F23*$I$23),0)</f>
        <v>0</v>
      </c>
      <c r="M23" s="31">
        <f>ROUND((G23*$I$23),0)</f>
        <v>0</v>
      </c>
      <c r="N23" s="37" t="s">
        <v>1</v>
      </c>
      <c r="O23" s="39"/>
    </row>
    <row r="24" spans="1:15" ht="76.5">
      <c r="A24" s="1"/>
      <c r="B24" s="17" t="s">
        <v>115</v>
      </c>
      <c r="C24" s="48" t="s">
        <v>32</v>
      </c>
      <c r="D24" s="31" t="s">
        <v>1</v>
      </c>
      <c r="E24" s="31" t="s">
        <v>1</v>
      </c>
      <c r="F24" s="31" t="s">
        <v>1</v>
      </c>
      <c r="G24" s="31" t="s">
        <v>1</v>
      </c>
      <c r="H24" s="31">
        <v>0</v>
      </c>
      <c r="I24" s="87">
        <v>0.9</v>
      </c>
      <c r="J24" s="31" t="s">
        <v>1</v>
      </c>
      <c r="K24" s="31" t="s">
        <v>1</v>
      </c>
      <c r="L24" s="31" t="s">
        <v>1</v>
      </c>
      <c r="M24" s="31" t="s">
        <v>1</v>
      </c>
      <c r="N24" s="37">
        <f>H24*I24</f>
        <v>0</v>
      </c>
      <c r="O24" s="39"/>
    </row>
    <row r="25" spans="1:15" ht="23.25" customHeight="1">
      <c r="A25" s="1"/>
      <c r="B25" s="17" t="s">
        <v>43</v>
      </c>
      <c r="C25" s="48" t="s">
        <v>72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7">
        <v>1</v>
      </c>
      <c r="J25" s="31">
        <f>D25*I25</f>
        <v>0</v>
      </c>
      <c r="K25" s="31">
        <f>E25*I25</f>
        <v>0</v>
      </c>
      <c r="L25" s="31">
        <f>F25*I25</f>
        <v>0</v>
      </c>
      <c r="M25" s="31">
        <f>G25*I25</f>
        <v>0</v>
      </c>
      <c r="N25" s="37">
        <f>H25*I25</f>
        <v>0</v>
      </c>
      <c r="O25" s="39"/>
    </row>
    <row r="26" spans="1:15" ht="38.25">
      <c r="A26" s="1"/>
      <c r="B26" s="17" t="s">
        <v>6</v>
      </c>
      <c r="C26" s="48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87">
        <v>0.6</v>
      </c>
      <c r="J26" s="31">
        <f>ROUND((D26*$I$26),0)</f>
        <v>0</v>
      </c>
      <c r="K26" s="31">
        <f>ROUND((E26*$I$26),0)</f>
        <v>0</v>
      </c>
      <c r="L26" s="31">
        <f>ROUND((F26*$I$26),0)</f>
        <v>0</v>
      </c>
      <c r="M26" s="31">
        <f>ROUND((G26*$I$26),0)</f>
        <v>0</v>
      </c>
      <c r="N26" s="37">
        <f>ROUND((H26*$I$26),0)</f>
        <v>0</v>
      </c>
      <c r="O26" s="39"/>
    </row>
    <row r="27" spans="1:15" ht="51">
      <c r="A27" s="1"/>
      <c r="B27" s="42">
        <v>5</v>
      </c>
      <c r="C27" s="49" t="s">
        <v>112</v>
      </c>
      <c r="D27" s="32" t="s">
        <v>1</v>
      </c>
      <c r="E27" s="32" t="s">
        <v>1</v>
      </c>
      <c r="F27" s="32" t="s">
        <v>1</v>
      </c>
      <c r="G27" s="32" t="s">
        <v>1</v>
      </c>
      <c r="H27" s="79" t="s">
        <v>1</v>
      </c>
      <c r="I27" s="97" t="s">
        <v>1</v>
      </c>
      <c r="J27" s="68" t="s">
        <v>1</v>
      </c>
      <c r="K27" s="32" t="s">
        <v>1</v>
      </c>
      <c r="L27" s="32" t="s">
        <v>1</v>
      </c>
      <c r="M27" s="32" t="s">
        <v>1</v>
      </c>
      <c r="N27" s="36" t="s">
        <v>1</v>
      </c>
      <c r="O27" s="39"/>
    </row>
    <row r="28" spans="1:15" ht="38.25">
      <c r="A28" s="1"/>
      <c r="B28" s="17" t="s">
        <v>42</v>
      </c>
      <c r="C28" s="48" t="s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87">
        <v>0.5</v>
      </c>
      <c r="J28" s="31">
        <f>ROUND((D28*$I$28),0)</f>
        <v>0</v>
      </c>
      <c r="K28" s="31">
        <f>ROUND((E28*$I$28),0)</f>
        <v>0</v>
      </c>
      <c r="L28" s="31">
        <f>ROUND((F28*$I$28),0)</f>
        <v>0</v>
      </c>
      <c r="M28" s="31">
        <f>ROUND((G28*$I$28),0)</f>
        <v>0</v>
      </c>
      <c r="N28" s="37">
        <f>ROUND((H28*$I$28),0)</f>
        <v>0</v>
      </c>
      <c r="O28" s="39"/>
    </row>
    <row r="29" spans="1:15" ht="76.5">
      <c r="A29" s="1"/>
      <c r="B29" s="17" t="s">
        <v>86</v>
      </c>
      <c r="C29" s="48" t="s">
        <v>4</v>
      </c>
      <c r="D29" s="31">
        <v>0</v>
      </c>
      <c r="E29" s="31">
        <v>0</v>
      </c>
      <c r="F29" s="31">
        <v>0</v>
      </c>
      <c r="G29" s="31">
        <v>0</v>
      </c>
      <c r="H29" s="31" t="s">
        <v>1</v>
      </c>
      <c r="I29" s="87">
        <v>0.95</v>
      </c>
      <c r="J29" s="31">
        <f>ROUND((D29*$I$29),0)</f>
        <v>0</v>
      </c>
      <c r="K29" s="31">
        <f>ROUND((E29*$I$29),0)</f>
        <v>0</v>
      </c>
      <c r="L29" s="31">
        <f>ROUND((F29*$I$29),0)</f>
        <v>0</v>
      </c>
      <c r="M29" s="31">
        <f>ROUND((G29*$I$29),0)</f>
        <v>0</v>
      </c>
      <c r="N29" s="37" t="s">
        <v>1</v>
      </c>
      <c r="O29" s="39"/>
    </row>
    <row r="30" spans="1:15" ht="51">
      <c r="A30" s="1"/>
      <c r="B30" s="17" t="s">
        <v>124</v>
      </c>
      <c r="C30" s="48" t="s">
        <v>111</v>
      </c>
      <c r="D30" s="31" t="s">
        <v>1</v>
      </c>
      <c r="E30" s="31" t="s">
        <v>1</v>
      </c>
      <c r="F30" s="31" t="s">
        <v>1</v>
      </c>
      <c r="G30" s="31" t="s">
        <v>1</v>
      </c>
      <c r="H30" s="31">
        <v>0</v>
      </c>
      <c r="I30" s="87">
        <v>0.9</v>
      </c>
      <c r="J30" s="31" t="s">
        <v>1</v>
      </c>
      <c r="K30" s="31" t="s">
        <v>1</v>
      </c>
      <c r="L30" s="31" t="s">
        <v>1</v>
      </c>
      <c r="M30" s="31" t="s">
        <v>1</v>
      </c>
      <c r="N30" s="37">
        <f>ROUND((H30*$I$30),0)</f>
        <v>0</v>
      </c>
      <c r="O30" s="39"/>
    </row>
    <row r="31" spans="1:15" ht="23.25" customHeight="1">
      <c r="A31" s="1"/>
      <c r="B31" s="17" t="s">
        <v>36</v>
      </c>
      <c r="C31" s="48" t="s">
        <v>72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87">
        <v>1</v>
      </c>
      <c r="J31" s="31">
        <f>D31*I31</f>
        <v>0</v>
      </c>
      <c r="K31" s="31">
        <f>E31*I31</f>
        <v>0</v>
      </c>
      <c r="L31" s="31">
        <f>F31*I31</f>
        <v>0</v>
      </c>
      <c r="M31" s="31">
        <f>G31*I31</f>
        <v>0</v>
      </c>
      <c r="N31" s="37">
        <f>H31*I31</f>
        <v>0</v>
      </c>
      <c r="O31" s="39"/>
    </row>
    <row r="32" spans="1:15" ht="38.25">
      <c r="A32" s="1"/>
      <c r="B32" s="17" t="s">
        <v>12</v>
      </c>
      <c r="C32" s="48" t="s">
        <v>95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87">
        <v>0.6</v>
      </c>
      <c r="J32" s="31">
        <f>ROUND((D32*$I$32),0)</f>
        <v>0</v>
      </c>
      <c r="K32" s="31">
        <f>ROUND((E32*$I$32),0)</f>
        <v>0</v>
      </c>
      <c r="L32" s="31">
        <f>ROUND((F32*$I$32),0)</f>
        <v>0</v>
      </c>
      <c r="M32" s="31">
        <f>ROUND((G32*$I$32),0)</f>
        <v>0</v>
      </c>
      <c r="N32" s="37">
        <f>ROUND((H32*$I$32),0)</f>
        <v>0</v>
      </c>
      <c r="O32" s="39"/>
    </row>
    <row r="33" spans="1:15" ht="25.5">
      <c r="A33" s="1"/>
      <c r="B33" s="42">
        <v>6</v>
      </c>
      <c r="C33" s="49" t="s">
        <v>65</v>
      </c>
      <c r="D33" s="32" t="s">
        <v>1</v>
      </c>
      <c r="E33" s="32" t="s">
        <v>1</v>
      </c>
      <c r="F33" s="32" t="s">
        <v>1</v>
      </c>
      <c r="G33" s="32" t="s">
        <v>1</v>
      </c>
      <c r="H33" s="79" t="s">
        <v>1</v>
      </c>
      <c r="I33" s="97" t="s">
        <v>1</v>
      </c>
      <c r="J33" s="68" t="s">
        <v>1</v>
      </c>
      <c r="K33" s="32" t="s">
        <v>1</v>
      </c>
      <c r="L33" s="32" t="s">
        <v>1</v>
      </c>
      <c r="M33" s="32" t="s">
        <v>1</v>
      </c>
      <c r="N33" s="36" t="s">
        <v>1</v>
      </c>
      <c r="O33" s="39"/>
    </row>
    <row r="34" spans="1:15" ht="38.25">
      <c r="A34" s="1"/>
      <c r="B34" s="17" t="s">
        <v>52</v>
      </c>
      <c r="C34" s="48" t="s">
        <v>45</v>
      </c>
      <c r="D34" s="31">
        <v>164650424</v>
      </c>
      <c r="E34" s="31">
        <v>0</v>
      </c>
      <c r="F34" s="31">
        <v>0</v>
      </c>
      <c r="G34" s="31">
        <v>0</v>
      </c>
      <c r="H34" s="31">
        <v>0</v>
      </c>
      <c r="I34" s="87">
        <v>0.5</v>
      </c>
      <c r="J34" s="31">
        <f>ROUND((D34*$I$34),0)</f>
        <v>82325212</v>
      </c>
      <c r="K34" s="31">
        <f>ROUND((E34*$I$34),0)</f>
        <v>0</v>
      </c>
      <c r="L34" s="31">
        <f>ROUND((F34*$I$34),0)</f>
        <v>0</v>
      </c>
      <c r="M34" s="31">
        <f>ROUND((G34*$I$34),0)</f>
        <v>0</v>
      </c>
      <c r="N34" s="37">
        <f>ROUND((H34*$I$34),0)</f>
        <v>0</v>
      </c>
      <c r="O34" s="39"/>
    </row>
    <row r="35" spans="1:15" ht="76.5">
      <c r="A35" s="1"/>
      <c r="B35" s="17" t="s">
        <v>81</v>
      </c>
      <c r="C35" s="48" t="s">
        <v>74</v>
      </c>
      <c r="D35" s="31">
        <v>1013150380</v>
      </c>
      <c r="E35" s="31">
        <v>1035459006</v>
      </c>
      <c r="F35" s="31">
        <v>2950189610</v>
      </c>
      <c r="G35" s="31">
        <v>2370582119</v>
      </c>
      <c r="H35" s="31" t="s">
        <v>1</v>
      </c>
      <c r="I35" s="87">
        <v>0.95</v>
      </c>
      <c r="J35" s="31">
        <f>ROUND((D35*$I$35),0)</f>
        <v>962492861</v>
      </c>
      <c r="K35" s="31">
        <f>ROUND((E35*$I$35),0)</f>
        <v>983686056</v>
      </c>
      <c r="L35" s="31">
        <f>ROUND((F35*$I$35),0)</f>
        <v>2802680130</v>
      </c>
      <c r="M35" s="31">
        <f>ROUND((G35*$I$35),0)</f>
        <v>2252053013</v>
      </c>
      <c r="N35" s="37" t="s">
        <v>1</v>
      </c>
      <c r="O35" s="39"/>
    </row>
    <row r="36" spans="1:15" ht="76.5">
      <c r="A36" s="1"/>
      <c r="B36" s="17" t="s">
        <v>103</v>
      </c>
      <c r="C36" s="48" t="s">
        <v>48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250800828</v>
      </c>
      <c r="I36" s="87">
        <v>0.9</v>
      </c>
      <c r="J36" s="31" t="s">
        <v>1</v>
      </c>
      <c r="K36" s="31" t="s">
        <v>1</v>
      </c>
      <c r="L36" s="31" t="s">
        <v>1</v>
      </c>
      <c r="M36" s="31" t="s">
        <v>1</v>
      </c>
      <c r="N36" s="37">
        <f>ROUND((H36*$I$36),0)</f>
        <v>225720745</v>
      </c>
      <c r="O36" s="39"/>
    </row>
    <row r="37" spans="1:15" ht="22.5" customHeight="1">
      <c r="A37" s="1"/>
      <c r="B37" s="17" t="s">
        <v>59</v>
      </c>
      <c r="C37" s="48" t="s">
        <v>72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87">
        <v>1</v>
      </c>
      <c r="J37" s="31">
        <f>D37*I37</f>
        <v>0</v>
      </c>
      <c r="K37" s="31">
        <f>E37*I37</f>
        <v>0</v>
      </c>
      <c r="L37" s="31">
        <f>F37*I37</f>
        <v>0</v>
      </c>
      <c r="M37" s="31">
        <f>G37*I37</f>
        <v>0</v>
      </c>
      <c r="N37" s="37">
        <f>H37*I37</f>
        <v>0</v>
      </c>
      <c r="O37" s="39"/>
    </row>
    <row r="38" spans="1:15" ht="38.25">
      <c r="A38" s="1"/>
      <c r="B38" s="17" t="s">
        <v>24</v>
      </c>
      <c r="C38" s="48" t="s">
        <v>14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87">
        <v>0.6</v>
      </c>
      <c r="J38" s="31">
        <f>ROUND((D38*$I$38),0)</f>
        <v>0</v>
      </c>
      <c r="K38" s="31">
        <f>ROUND((E38*$I$38),0)</f>
        <v>0</v>
      </c>
      <c r="L38" s="31">
        <f>ROUND((F38*$I$38),0)</f>
        <v>0</v>
      </c>
      <c r="M38" s="31">
        <f>ROUND((G38*$I$38),0)</f>
        <v>0</v>
      </c>
      <c r="N38" s="37">
        <f>ROUND((H38*$I$38),0)</f>
        <v>0</v>
      </c>
      <c r="O38" s="39"/>
    </row>
    <row r="39" spans="1:15" ht="25.5">
      <c r="A39" s="1"/>
      <c r="B39" s="42">
        <v>7</v>
      </c>
      <c r="C39" s="49" t="s">
        <v>97</v>
      </c>
      <c r="D39" s="32" t="s">
        <v>1</v>
      </c>
      <c r="E39" s="32" t="s">
        <v>1</v>
      </c>
      <c r="F39" s="32" t="s">
        <v>1</v>
      </c>
      <c r="G39" s="32" t="s">
        <v>1</v>
      </c>
      <c r="H39" s="79" t="s">
        <v>1</v>
      </c>
      <c r="I39" s="89" t="s">
        <v>1</v>
      </c>
      <c r="J39" s="68" t="s">
        <v>1</v>
      </c>
      <c r="K39" s="32" t="s">
        <v>1</v>
      </c>
      <c r="L39" s="32" t="s">
        <v>1</v>
      </c>
      <c r="M39" s="32" t="s">
        <v>1</v>
      </c>
      <c r="N39" s="36" t="s">
        <v>1</v>
      </c>
      <c r="O39" s="39"/>
    </row>
    <row r="40" spans="1:15" ht="51">
      <c r="A40" s="1"/>
      <c r="B40" s="17">
        <v>7.1</v>
      </c>
      <c r="C40" s="48" t="s">
        <v>108</v>
      </c>
      <c r="D40" s="31">
        <v>2997941299</v>
      </c>
      <c r="E40" s="31">
        <v>0</v>
      </c>
      <c r="F40" s="31">
        <v>0</v>
      </c>
      <c r="G40" s="31">
        <v>0</v>
      </c>
      <c r="H40" s="31" t="s">
        <v>1</v>
      </c>
      <c r="I40" s="87">
        <v>0.95</v>
      </c>
      <c r="J40" s="31">
        <f>ROUND((D40*$I$40),0)</f>
        <v>2848044234</v>
      </c>
      <c r="K40" s="31">
        <f>ROUND((E40*$I$40),0)</f>
        <v>0</v>
      </c>
      <c r="L40" s="31">
        <f>ROUND((F40*$I$40),0)</f>
        <v>0</v>
      </c>
      <c r="M40" s="31">
        <f>ROUND((G40*$I$40),0)</f>
        <v>0</v>
      </c>
      <c r="N40" s="37" t="s">
        <v>1</v>
      </c>
      <c r="O40" s="39"/>
    </row>
    <row r="41" spans="1:15" ht="76.5">
      <c r="A41" s="1"/>
      <c r="B41" s="17">
        <v>7.2</v>
      </c>
      <c r="C41" s="48" t="s">
        <v>87</v>
      </c>
      <c r="D41" s="31" t="s">
        <v>1</v>
      </c>
      <c r="E41" s="31" t="s">
        <v>1</v>
      </c>
      <c r="F41" s="31" t="s">
        <v>1</v>
      </c>
      <c r="G41" s="31" t="s">
        <v>1</v>
      </c>
      <c r="H41" s="31">
        <v>0</v>
      </c>
      <c r="I41" s="87">
        <v>0.9</v>
      </c>
      <c r="J41" s="31" t="s">
        <v>1</v>
      </c>
      <c r="K41" s="31" t="s">
        <v>1</v>
      </c>
      <c r="L41" s="31" t="s">
        <v>1</v>
      </c>
      <c r="M41" s="31" t="s">
        <v>1</v>
      </c>
      <c r="N41" s="37">
        <f>ROUND((H41*$I$41),0)</f>
        <v>0</v>
      </c>
      <c r="O41" s="39"/>
    </row>
    <row r="42" spans="1:15" ht="24" customHeight="1">
      <c r="A42" s="1"/>
      <c r="B42" s="17">
        <v>7.3</v>
      </c>
      <c r="C42" s="48" t="s">
        <v>25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87">
        <v>1</v>
      </c>
      <c r="J42" s="31">
        <f>D42*I42</f>
        <v>0</v>
      </c>
      <c r="K42" s="31">
        <f>E42*I42</f>
        <v>0</v>
      </c>
      <c r="L42" s="31">
        <f>F42*I42</f>
        <v>0</v>
      </c>
      <c r="M42" s="31">
        <f>G42*I42</f>
        <v>0</v>
      </c>
      <c r="N42" s="37">
        <f>H42*I42</f>
        <v>0</v>
      </c>
      <c r="O42" s="39"/>
    </row>
    <row r="43" spans="1:15" ht="38.25">
      <c r="A43" s="1"/>
      <c r="B43" s="17" t="s">
        <v>51</v>
      </c>
      <c r="C43" s="48" t="s">
        <v>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87">
        <v>0.6</v>
      </c>
      <c r="J43" s="31">
        <f>ROUND((D43*$I$43),0)</f>
        <v>0</v>
      </c>
      <c r="K43" s="31">
        <f>ROUND((E43*$I$43),0)</f>
        <v>0</v>
      </c>
      <c r="L43" s="31">
        <f>ROUND((F43*$I$43),0)</f>
        <v>0</v>
      </c>
      <c r="M43" s="31">
        <f>ROUND((G43*$I$43),0)</f>
        <v>0</v>
      </c>
      <c r="N43" s="37">
        <f>ROUND((H43*$I$43),0)</f>
        <v>0</v>
      </c>
      <c r="O43" s="39"/>
    </row>
    <row r="44" spans="1:15" ht="21.75" customHeight="1">
      <c r="A44" s="1"/>
      <c r="B44" s="42">
        <v>8</v>
      </c>
      <c r="C44" s="49" t="s">
        <v>16</v>
      </c>
      <c r="D44" s="32">
        <v>345353758</v>
      </c>
      <c r="E44" s="32">
        <v>0</v>
      </c>
      <c r="F44" s="32">
        <v>0</v>
      </c>
      <c r="G44" s="32">
        <v>0</v>
      </c>
      <c r="H44" s="79">
        <v>0</v>
      </c>
      <c r="I44" s="89">
        <v>0.9</v>
      </c>
      <c r="J44" s="68">
        <f>ROUND((D44*I44),0)</f>
        <v>310818382</v>
      </c>
      <c r="K44" s="32">
        <f>E44*I44</f>
        <v>0</v>
      </c>
      <c r="L44" s="32">
        <f>F44*I44</f>
        <v>0</v>
      </c>
      <c r="M44" s="32">
        <f>G44*I44</f>
        <v>0</v>
      </c>
      <c r="N44" s="36">
        <f>H44*I44</f>
        <v>0</v>
      </c>
      <c r="O44" s="39"/>
    </row>
    <row r="45" spans="1:15" ht="21.75" customHeight="1">
      <c r="A45" s="1"/>
      <c r="B45" s="42">
        <v>9</v>
      </c>
      <c r="C45" s="49" t="s">
        <v>10</v>
      </c>
      <c r="D45" s="32" t="s">
        <v>1</v>
      </c>
      <c r="E45" s="32" t="s">
        <v>1</v>
      </c>
      <c r="F45" s="32" t="s">
        <v>1</v>
      </c>
      <c r="G45" s="32" t="s">
        <v>1</v>
      </c>
      <c r="H45" s="79" t="s">
        <v>1</v>
      </c>
      <c r="I45" s="97" t="s">
        <v>1</v>
      </c>
      <c r="J45" s="68" t="s">
        <v>1</v>
      </c>
      <c r="K45" s="32" t="s">
        <v>1</v>
      </c>
      <c r="L45" s="32" t="s">
        <v>1</v>
      </c>
      <c r="M45" s="32" t="s">
        <v>1</v>
      </c>
      <c r="N45" s="36" t="s">
        <v>1</v>
      </c>
      <c r="O45" s="39"/>
    </row>
    <row r="46" spans="1:15" ht="25.5">
      <c r="A46" s="1"/>
      <c r="B46" s="17" t="s">
        <v>71</v>
      </c>
      <c r="C46" s="48" t="s">
        <v>114</v>
      </c>
      <c r="D46" s="31">
        <v>0</v>
      </c>
      <c r="E46" s="31">
        <v>0</v>
      </c>
      <c r="F46" s="31">
        <v>0</v>
      </c>
      <c r="G46" s="31">
        <v>0</v>
      </c>
      <c r="H46" s="31">
        <v>951415000</v>
      </c>
      <c r="I46" s="87">
        <v>1</v>
      </c>
      <c r="J46" s="31">
        <f>D46*I46</f>
        <v>0</v>
      </c>
      <c r="K46" s="31">
        <f>E46*I46</f>
        <v>0</v>
      </c>
      <c r="L46" s="31">
        <f>F46*I46</f>
        <v>0</v>
      </c>
      <c r="M46" s="31">
        <f>G46*I46</f>
        <v>0</v>
      </c>
      <c r="N46" s="37">
        <f>H46*I46</f>
        <v>951415000</v>
      </c>
      <c r="O46" s="39"/>
    </row>
    <row r="47" spans="1:15" ht="25.5">
      <c r="A47" s="1"/>
      <c r="B47" s="17" t="s">
        <v>46</v>
      </c>
      <c r="C47" s="48" t="s">
        <v>99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87">
        <v>1</v>
      </c>
      <c r="J47" s="31">
        <f>D47*I47</f>
        <v>0</v>
      </c>
      <c r="K47" s="31">
        <f>E47*I47</f>
        <v>0</v>
      </c>
      <c r="L47" s="31">
        <f>F47*I47</f>
        <v>0</v>
      </c>
      <c r="M47" s="31">
        <f>G47*I47</f>
        <v>0</v>
      </c>
      <c r="N47" s="37">
        <f>H47*I47</f>
        <v>0</v>
      </c>
      <c r="O47" s="39"/>
    </row>
    <row r="48" spans="1:15" ht="38.25">
      <c r="A48" s="1"/>
      <c r="B48" s="43">
        <v>10</v>
      </c>
      <c r="C48" s="49" t="s">
        <v>33</v>
      </c>
      <c r="D48" s="32" t="s">
        <v>1</v>
      </c>
      <c r="E48" s="32" t="s">
        <v>1</v>
      </c>
      <c r="F48" s="32" t="s">
        <v>1</v>
      </c>
      <c r="G48" s="32" t="s">
        <v>1</v>
      </c>
      <c r="H48" s="79" t="s">
        <v>1</v>
      </c>
      <c r="I48" s="97" t="s">
        <v>1</v>
      </c>
      <c r="J48" s="68" t="s">
        <v>1</v>
      </c>
      <c r="K48" s="32" t="s">
        <v>1</v>
      </c>
      <c r="L48" s="32" t="s">
        <v>1</v>
      </c>
      <c r="M48" s="32" t="s">
        <v>1</v>
      </c>
      <c r="N48" s="36" t="s">
        <v>1</v>
      </c>
      <c r="O48" s="39"/>
    </row>
    <row r="49" spans="1:15" ht="25.5">
      <c r="A49" s="1"/>
      <c r="B49" s="17" t="s">
        <v>38</v>
      </c>
      <c r="C49" s="48" t="s">
        <v>110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87">
        <v>1</v>
      </c>
      <c r="J49" s="31">
        <f>D49*I49</f>
        <v>0</v>
      </c>
      <c r="K49" s="31">
        <f>E49*I49</f>
        <v>0</v>
      </c>
      <c r="L49" s="31">
        <f>F49*I49</f>
        <v>0</v>
      </c>
      <c r="M49" s="31">
        <f>G49*I49</f>
        <v>0</v>
      </c>
      <c r="N49" s="37">
        <f>H49*I49</f>
        <v>0</v>
      </c>
      <c r="O49" s="39"/>
    </row>
    <row r="50" spans="1:15" ht="25.5">
      <c r="A50" s="1"/>
      <c r="B50" s="17" t="s">
        <v>83</v>
      </c>
      <c r="C50" s="48" t="s">
        <v>23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87">
        <v>1</v>
      </c>
      <c r="J50" s="31">
        <f>D50*I50</f>
        <v>0</v>
      </c>
      <c r="K50" s="31">
        <f>E50*I50</f>
        <v>0</v>
      </c>
      <c r="L50" s="31">
        <f>F50*I50</f>
        <v>0</v>
      </c>
      <c r="M50" s="31">
        <f>G50*I50</f>
        <v>0</v>
      </c>
      <c r="N50" s="37">
        <f>H50*I50</f>
        <v>0</v>
      </c>
      <c r="O50" s="39"/>
    </row>
    <row r="51" spans="1:15" ht="26.25" customHeight="1" thickBot="1">
      <c r="A51" s="1"/>
      <c r="B51" s="44">
        <v>11</v>
      </c>
      <c r="C51" s="50" t="s">
        <v>7</v>
      </c>
      <c r="D51" s="33" t="s">
        <v>1</v>
      </c>
      <c r="E51" s="33" t="s">
        <v>1</v>
      </c>
      <c r="F51" s="33" t="s">
        <v>1</v>
      </c>
      <c r="G51" s="33" t="s">
        <v>1</v>
      </c>
      <c r="H51" s="81" t="s">
        <v>1</v>
      </c>
      <c r="I51" s="98" t="s">
        <v>1</v>
      </c>
      <c r="J51" s="84">
        <f>SUM(J13:J50)</f>
        <v>24282382217</v>
      </c>
      <c r="K51" s="33">
        <f>SUM(K13:K50)</f>
        <v>2011643935</v>
      </c>
      <c r="L51" s="33">
        <f>SUM(L13:L50)</f>
        <v>4386645021</v>
      </c>
      <c r="M51" s="33">
        <f>SUM(M13:M50)</f>
        <v>5841485383</v>
      </c>
      <c r="N51" s="56">
        <f>SUM(N13:N50)</f>
        <v>15097364423</v>
      </c>
      <c r="O51" s="3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J53" s="28"/>
      <c r="K53" s="28"/>
      <c r="L53" s="28"/>
      <c r="M53" s="28"/>
      <c r="N53" s="28"/>
      <c r="O53" s="1"/>
      <c r="Q53" s="1"/>
    </row>
    <row r="54" spans="1:19" ht="12.75">
      <c r="A54" s="1"/>
      <c r="B54" s="51" t="s">
        <v>129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J58" s="28"/>
      <c r="K58" s="28"/>
      <c r="L58" s="28"/>
      <c r="M58" s="28"/>
      <c r="N58" s="28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4">
      <selection activeCell="H36" sqref="H36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11.71093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61</v>
      </c>
      <c r="D1" s="1"/>
      <c r="E1" s="1"/>
      <c r="H1" s="1"/>
      <c r="O1" s="1"/>
      <c r="Q1" s="1"/>
    </row>
    <row r="2" spans="1:17" ht="12.75">
      <c r="A2" s="1"/>
      <c r="B2" s="1"/>
      <c r="C2" s="19" t="s">
        <v>63</v>
      </c>
      <c r="D2" s="1"/>
      <c r="E2" s="1"/>
      <c r="H2" s="1"/>
      <c r="L2" s="19" t="s">
        <v>28</v>
      </c>
      <c r="O2" s="1"/>
      <c r="Q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N3"/>
      <c r="O3" s="1"/>
    </row>
    <row r="4" spans="1:15" ht="12.75">
      <c r="A4" s="1"/>
      <c r="C4" s="5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tr">
        <f>'Lichiditatea efectiva BNM'!C8</f>
        <v>la situatia din 31 martie 2024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3.5" thickBot="1">
      <c r="A10" s="1"/>
      <c r="B10" s="1"/>
      <c r="C10" s="19"/>
      <c r="D10" s="1"/>
      <c r="E10" s="1"/>
      <c r="H10" s="1"/>
      <c r="M10" s="21" t="s">
        <v>122</v>
      </c>
      <c r="O10" s="1"/>
      <c r="Q10" s="1"/>
    </row>
    <row r="11" spans="1:17" ht="12.75">
      <c r="A11" s="1"/>
      <c r="B11" s="106" t="s">
        <v>104</v>
      </c>
      <c r="C11" s="103" t="s">
        <v>130</v>
      </c>
      <c r="D11" s="103"/>
      <c r="E11" s="103"/>
      <c r="F11" s="103"/>
      <c r="G11" s="103"/>
      <c r="H11" s="104"/>
      <c r="I11" s="109" t="s">
        <v>13</v>
      </c>
      <c r="J11" s="111"/>
      <c r="K11" s="103"/>
      <c r="L11" s="103"/>
      <c r="M11" s="103" t="s">
        <v>122</v>
      </c>
      <c r="N11" s="112"/>
      <c r="O11" s="39"/>
      <c r="P11" s="9"/>
      <c r="Q11" s="1"/>
    </row>
    <row r="12" spans="1:17" ht="22.5">
      <c r="A12" s="1"/>
      <c r="B12" s="107"/>
      <c r="C12" s="105"/>
      <c r="D12" s="2" t="s">
        <v>105</v>
      </c>
      <c r="E12" s="22" t="s">
        <v>49</v>
      </c>
      <c r="F12" s="22" t="s">
        <v>60</v>
      </c>
      <c r="G12" s="22" t="s">
        <v>53</v>
      </c>
      <c r="H12" s="23" t="s">
        <v>88</v>
      </c>
      <c r="I12" s="110"/>
      <c r="J12" s="24" t="s">
        <v>105</v>
      </c>
      <c r="K12" s="25" t="s">
        <v>49</v>
      </c>
      <c r="L12" s="25" t="s">
        <v>60</v>
      </c>
      <c r="M12" s="25" t="s">
        <v>53</v>
      </c>
      <c r="N12" s="57" t="s">
        <v>88</v>
      </c>
      <c r="O12" s="39"/>
      <c r="Q12" s="1"/>
    </row>
    <row r="13" spans="1:17" ht="12.75">
      <c r="A13" s="1"/>
      <c r="B13" s="58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78">
        <v>5</v>
      </c>
      <c r="I13" s="85">
        <v>6</v>
      </c>
      <c r="J13" s="82">
        <v>7</v>
      </c>
      <c r="K13" s="8">
        <v>8</v>
      </c>
      <c r="L13" s="8">
        <v>9</v>
      </c>
      <c r="M13" s="8">
        <v>10</v>
      </c>
      <c r="N13" s="59">
        <v>11</v>
      </c>
      <c r="O13" s="39"/>
      <c r="Q13" s="1"/>
    </row>
    <row r="14" spans="1:17" ht="21" customHeight="1">
      <c r="A14" s="1"/>
      <c r="B14" s="60">
        <v>1</v>
      </c>
      <c r="C14" s="27" t="s">
        <v>107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86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1"/>
      <c r="Q14" s="1"/>
    </row>
    <row r="15" spans="1:17" ht="17.25" customHeight="1">
      <c r="A15" s="1"/>
      <c r="B15" s="61" t="s">
        <v>11</v>
      </c>
      <c r="C15" s="62" t="s">
        <v>41</v>
      </c>
      <c r="D15" s="74">
        <v>4028246</v>
      </c>
      <c r="E15" s="31">
        <v>0</v>
      </c>
      <c r="F15" s="31">
        <v>0</v>
      </c>
      <c r="G15" s="31">
        <v>0</v>
      </c>
      <c r="H15" s="31">
        <v>0</v>
      </c>
      <c r="I15" s="87">
        <v>1</v>
      </c>
      <c r="J15" s="74">
        <f>D15*I15</f>
        <v>4028246</v>
      </c>
      <c r="K15" s="74">
        <f>E15*I15</f>
        <v>0</v>
      </c>
      <c r="L15" s="74">
        <f>F15*I15</f>
        <v>0</v>
      </c>
      <c r="M15" s="74">
        <f>G15*I15</f>
        <v>0</v>
      </c>
      <c r="N15" s="75">
        <f>H15*I15</f>
        <v>0</v>
      </c>
      <c r="O15" s="1"/>
      <c r="Q15" s="1"/>
    </row>
    <row r="16" spans="1:17" ht="16.5" customHeight="1">
      <c r="A16" s="1"/>
      <c r="B16" s="61" t="s">
        <v>113</v>
      </c>
      <c r="C16" s="62" t="s">
        <v>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87">
        <v>1</v>
      </c>
      <c r="J16" s="74">
        <f>D16*I16</f>
        <v>0</v>
      </c>
      <c r="K16" s="74">
        <f>E16*I16</f>
        <v>0</v>
      </c>
      <c r="L16" s="74">
        <f>F16*I16</f>
        <v>0</v>
      </c>
      <c r="M16" s="74">
        <f>G16*I16</f>
        <v>0</v>
      </c>
      <c r="N16" s="75">
        <f>H16*I16</f>
        <v>0</v>
      </c>
      <c r="O16" s="1"/>
      <c r="Q16" s="1"/>
    </row>
    <row r="17" spans="1:17" ht="18.75" customHeight="1">
      <c r="A17" s="1"/>
      <c r="B17" s="61" t="s">
        <v>91</v>
      </c>
      <c r="C17" s="62" t="s">
        <v>8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87">
        <v>1</v>
      </c>
      <c r="J17" s="74">
        <f>D17*I17</f>
        <v>0</v>
      </c>
      <c r="K17" s="74">
        <f>E17*I17</f>
        <v>0</v>
      </c>
      <c r="L17" s="74">
        <f>F17*I17</f>
        <v>0</v>
      </c>
      <c r="M17" s="74">
        <f>G17*I17</f>
        <v>0</v>
      </c>
      <c r="N17" s="75">
        <f>H17*I17</f>
        <v>0</v>
      </c>
      <c r="O17" s="1"/>
      <c r="Q17" s="1"/>
    </row>
    <row r="18" spans="1:17" ht="25.5">
      <c r="A18" s="1"/>
      <c r="B18" s="63">
        <v>2</v>
      </c>
      <c r="C18" s="27" t="s">
        <v>80</v>
      </c>
      <c r="D18" s="32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86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1"/>
      <c r="Q18" s="1"/>
    </row>
    <row r="19" spans="1:17" ht="24" customHeight="1">
      <c r="A19" s="1"/>
      <c r="B19" s="61" t="s">
        <v>21</v>
      </c>
      <c r="C19" s="62" t="s">
        <v>100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87">
        <v>1</v>
      </c>
      <c r="J19" s="74">
        <f>D19*I19</f>
        <v>0</v>
      </c>
      <c r="K19" s="74">
        <f>E19*I19</f>
        <v>0</v>
      </c>
      <c r="L19" s="74">
        <f>F19*I19</f>
        <v>0</v>
      </c>
      <c r="M19" s="74">
        <f>G19*I19</f>
        <v>0</v>
      </c>
      <c r="N19" s="75">
        <f>H19*I19</f>
        <v>0</v>
      </c>
      <c r="O19" s="1"/>
      <c r="Q19" s="1"/>
    </row>
    <row r="20" spans="1:17" ht="18.75" customHeight="1">
      <c r="A20" s="1"/>
      <c r="B20" s="61" t="s">
        <v>109</v>
      </c>
      <c r="C20" s="62" t="s">
        <v>17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87">
        <v>1</v>
      </c>
      <c r="J20" s="74">
        <f>D20*I20</f>
        <v>0</v>
      </c>
      <c r="K20" s="74">
        <f>E20*I20</f>
        <v>0</v>
      </c>
      <c r="L20" s="74">
        <f>F20*I20</f>
        <v>0</v>
      </c>
      <c r="M20" s="74">
        <f>G20*I20</f>
        <v>0</v>
      </c>
      <c r="N20" s="75">
        <f>H20*I20</f>
        <v>0</v>
      </c>
      <c r="O20" s="1"/>
      <c r="Q20" s="1"/>
    </row>
    <row r="21" spans="1:17" ht="20.25" customHeight="1">
      <c r="A21" s="1"/>
      <c r="B21" s="61" t="s">
        <v>66</v>
      </c>
      <c r="C21" s="62" t="s">
        <v>78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87">
        <v>1</v>
      </c>
      <c r="J21" s="74">
        <f>D21*I21</f>
        <v>0</v>
      </c>
      <c r="K21" s="74">
        <f>E21*I21</f>
        <v>0</v>
      </c>
      <c r="L21" s="74">
        <f>F21*I21</f>
        <v>0</v>
      </c>
      <c r="M21" s="74">
        <f>G21*I21</f>
        <v>0</v>
      </c>
      <c r="N21" s="75">
        <f>H21*I21</f>
        <v>0</v>
      </c>
      <c r="O21" s="1"/>
      <c r="Q21" s="1"/>
    </row>
    <row r="22" spans="1:17" ht="38.25">
      <c r="A22" s="1"/>
      <c r="B22" s="64">
        <v>3</v>
      </c>
      <c r="C22" s="27" t="s">
        <v>57</v>
      </c>
      <c r="D22" s="32" t="s">
        <v>1</v>
      </c>
      <c r="E22" s="32" t="s">
        <v>1</v>
      </c>
      <c r="F22" s="32" t="s">
        <v>1</v>
      </c>
      <c r="G22" s="32" t="s">
        <v>1</v>
      </c>
      <c r="H22" s="79" t="s">
        <v>1</v>
      </c>
      <c r="I22" s="86" t="s">
        <v>1</v>
      </c>
      <c r="J22" s="68" t="s">
        <v>1</v>
      </c>
      <c r="K22" s="32" t="s">
        <v>1</v>
      </c>
      <c r="L22" s="32" t="s">
        <v>1</v>
      </c>
      <c r="M22" s="32" t="s">
        <v>1</v>
      </c>
      <c r="N22" s="36" t="s">
        <v>1</v>
      </c>
      <c r="O22" s="1"/>
      <c r="Q22" s="1"/>
    </row>
    <row r="23" spans="1:17" ht="19.5" customHeight="1">
      <c r="A23" s="1"/>
      <c r="B23" s="61" t="s">
        <v>31</v>
      </c>
      <c r="C23" s="62" t="s">
        <v>68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87">
        <v>1</v>
      </c>
      <c r="J23" s="74">
        <f>D23*I23</f>
        <v>0</v>
      </c>
      <c r="K23" s="74">
        <f>E23*I23</f>
        <v>0</v>
      </c>
      <c r="L23" s="74">
        <f>F23*I23</f>
        <v>0</v>
      </c>
      <c r="M23" s="74">
        <f>G23*I23</f>
        <v>0</v>
      </c>
      <c r="N23" s="75">
        <f>H23*I23</f>
        <v>0</v>
      </c>
      <c r="O23" s="1"/>
      <c r="Q23" s="1"/>
    </row>
    <row r="24" spans="1:17" ht="18.75" customHeight="1">
      <c r="A24" s="1"/>
      <c r="B24" s="61" t="s">
        <v>102</v>
      </c>
      <c r="C24" s="62" t="s">
        <v>17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87">
        <v>1</v>
      </c>
      <c r="J24" s="74">
        <f>D24*I24</f>
        <v>0</v>
      </c>
      <c r="K24" s="74">
        <f>E24*I24</f>
        <v>0</v>
      </c>
      <c r="L24" s="74">
        <f>F24*I24</f>
        <v>0</v>
      </c>
      <c r="M24" s="74">
        <f>G24*I24</f>
        <v>0</v>
      </c>
      <c r="N24" s="75">
        <f>H24*I24</f>
        <v>0</v>
      </c>
      <c r="O24" s="1"/>
      <c r="Q24" s="1"/>
    </row>
    <row r="25" spans="1:17" ht="21" customHeight="1">
      <c r="A25" s="1"/>
      <c r="B25" s="61" t="s">
        <v>77</v>
      </c>
      <c r="C25" s="62" t="s">
        <v>78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87">
        <v>1</v>
      </c>
      <c r="J25" s="74">
        <f>D25*I25</f>
        <v>0</v>
      </c>
      <c r="K25" s="74">
        <f>E25*I25</f>
        <v>0</v>
      </c>
      <c r="L25" s="74">
        <f>F25*I25</f>
        <v>0</v>
      </c>
      <c r="M25" s="74">
        <f>G25*I25</f>
        <v>0</v>
      </c>
      <c r="N25" s="75">
        <f>H25*I25</f>
        <v>0</v>
      </c>
      <c r="O25" s="1"/>
      <c r="Q25" s="1"/>
    </row>
    <row r="26" spans="1:17" ht="25.5">
      <c r="A26" s="1"/>
      <c r="B26" s="60">
        <v>4</v>
      </c>
      <c r="C26" s="27" t="s">
        <v>101</v>
      </c>
      <c r="D26" s="32" t="s">
        <v>1</v>
      </c>
      <c r="E26" s="32" t="s">
        <v>1</v>
      </c>
      <c r="F26" s="32" t="s">
        <v>1</v>
      </c>
      <c r="G26" s="32" t="s">
        <v>1</v>
      </c>
      <c r="H26" s="79" t="s">
        <v>1</v>
      </c>
      <c r="I26" s="86" t="s">
        <v>1</v>
      </c>
      <c r="J26" s="68" t="s">
        <v>1</v>
      </c>
      <c r="K26" s="32" t="s">
        <v>1</v>
      </c>
      <c r="L26" s="32" t="s">
        <v>1</v>
      </c>
      <c r="M26" s="32" t="s">
        <v>1</v>
      </c>
      <c r="N26" s="36" t="s">
        <v>1</v>
      </c>
      <c r="O26" s="1"/>
      <c r="Q26" s="1"/>
    </row>
    <row r="27" spans="1:17" ht="23.25" customHeight="1">
      <c r="A27" s="1"/>
      <c r="B27" s="61" t="s">
        <v>37</v>
      </c>
      <c r="C27" s="62" t="s">
        <v>98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87">
        <v>1</v>
      </c>
      <c r="J27" s="74">
        <f>D27*I27</f>
        <v>0</v>
      </c>
      <c r="K27" s="74">
        <f>E27*I27</f>
        <v>0</v>
      </c>
      <c r="L27" s="74">
        <f>F27*I27</f>
        <v>0</v>
      </c>
      <c r="M27" s="74">
        <f>G27*I27</f>
        <v>0</v>
      </c>
      <c r="N27" s="75">
        <f>H27*I27</f>
        <v>0</v>
      </c>
      <c r="O27" s="1"/>
      <c r="Q27" s="1"/>
    </row>
    <row r="28" spans="1:17" ht="18.75" customHeight="1">
      <c r="A28" s="1"/>
      <c r="B28" s="61" t="s">
        <v>94</v>
      </c>
      <c r="C28" s="62" t="s">
        <v>56</v>
      </c>
      <c r="D28" s="74">
        <v>25566506768</v>
      </c>
      <c r="E28" s="31">
        <v>0</v>
      </c>
      <c r="F28" s="31">
        <v>0</v>
      </c>
      <c r="G28" s="31">
        <v>0</v>
      </c>
      <c r="H28" s="31">
        <v>0</v>
      </c>
      <c r="I28" s="87">
        <v>0.4</v>
      </c>
      <c r="J28" s="74">
        <f>ROUND((D28*$I$28),0)</f>
        <v>10226602707</v>
      </c>
      <c r="K28" s="74">
        <f>ROUND((E28*$I$28),0)</f>
        <v>0</v>
      </c>
      <c r="L28" s="74">
        <f>ROUND((F28*$I$28),0)</f>
        <v>0</v>
      </c>
      <c r="M28" s="74">
        <f>ROUND((G28*$I$28),0)</f>
        <v>0</v>
      </c>
      <c r="N28" s="75">
        <f>ROUND((H28*$I$28),0)</f>
        <v>0</v>
      </c>
      <c r="O28" s="1"/>
      <c r="Q28" s="1"/>
    </row>
    <row r="29" spans="1:17" ht="18.75" customHeight="1">
      <c r="A29" s="1"/>
      <c r="B29" s="61" t="s">
        <v>115</v>
      </c>
      <c r="C29" s="62" t="s">
        <v>34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I29" s="88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7" t="s">
        <v>1</v>
      </c>
      <c r="O29" s="1"/>
      <c r="Q29" s="38"/>
    </row>
    <row r="30" spans="1:17" ht="25.5">
      <c r="A30" s="1"/>
      <c r="B30" s="61" t="s">
        <v>3</v>
      </c>
      <c r="C30" s="62" t="s">
        <v>84</v>
      </c>
      <c r="D30" s="74">
        <v>1107698800</v>
      </c>
      <c r="E30" s="31" t="s">
        <v>1</v>
      </c>
      <c r="F30" s="31" t="s">
        <v>1</v>
      </c>
      <c r="G30" s="31" t="s">
        <v>1</v>
      </c>
      <c r="H30" s="31" t="s">
        <v>1</v>
      </c>
      <c r="I30" s="87">
        <v>0.05</v>
      </c>
      <c r="J30" s="74">
        <f>ROUND((D30*$I$30),0)</f>
        <v>55384940</v>
      </c>
      <c r="K30" s="31" t="s">
        <v>1</v>
      </c>
      <c r="L30" s="31" t="s">
        <v>1</v>
      </c>
      <c r="M30" s="31" t="s">
        <v>1</v>
      </c>
      <c r="N30" s="37" t="s">
        <v>1</v>
      </c>
      <c r="O30" s="1"/>
      <c r="Q30" s="38"/>
    </row>
    <row r="31" spans="1:17" ht="25.5">
      <c r="A31" s="1"/>
      <c r="B31" s="61" t="s">
        <v>121</v>
      </c>
      <c r="C31" s="62" t="s">
        <v>64</v>
      </c>
      <c r="D31" s="31">
        <v>0</v>
      </c>
      <c r="E31" s="74">
        <v>2797170943</v>
      </c>
      <c r="F31" s="74">
        <v>3568747982</v>
      </c>
      <c r="G31" s="74">
        <v>5567508704</v>
      </c>
      <c r="H31" s="74">
        <v>4274136475</v>
      </c>
      <c r="I31" s="87">
        <v>0.15</v>
      </c>
      <c r="J31" s="74">
        <f>ROUND((D31*$I$31),0)</f>
        <v>0</v>
      </c>
      <c r="K31" s="74">
        <f>ROUND((E31*$I$31),0)</f>
        <v>419575641</v>
      </c>
      <c r="L31" s="74">
        <f>ROUND((F31*$I$31),0)</f>
        <v>535312197</v>
      </c>
      <c r="M31" s="74">
        <f>ROUND((G31*$I$31),0)</f>
        <v>835126306</v>
      </c>
      <c r="N31" s="75">
        <f>ROUND((H31*$I$31),0)</f>
        <v>641120471</v>
      </c>
      <c r="O31" s="1"/>
      <c r="Q31" s="38"/>
    </row>
    <row r="32" spans="1:17" ht="21" customHeight="1">
      <c r="A32" s="1"/>
      <c r="B32" s="61" t="s">
        <v>43</v>
      </c>
      <c r="C32" s="62" t="s">
        <v>29</v>
      </c>
      <c r="D32" s="74">
        <v>14462273</v>
      </c>
      <c r="E32" s="74">
        <v>32031285</v>
      </c>
      <c r="F32" s="74">
        <v>62725936</v>
      </c>
      <c r="G32" s="74">
        <v>22698924</v>
      </c>
      <c r="H32" s="74">
        <v>9997008</v>
      </c>
      <c r="I32" s="87">
        <v>1</v>
      </c>
      <c r="J32" s="74">
        <f>D32*I32</f>
        <v>14462273</v>
      </c>
      <c r="K32" s="74">
        <f>E32*I32</f>
        <v>32031285</v>
      </c>
      <c r="L32" s="74">
        <f>F32*I32</f>
        <v>62725936</v>
      </c>
      <c r="M32" s="74">
        <f>G32*I32</f>
        <v>22698924</v>
      </c>
      <c r="N32" s="75">
        <f>H32*I32</f>
        <v>9997008</v>
      </c>
      <c r="O32" s="1"/>
      <c r="Q32" s="38"/>
    </row>
    <row r="33" spans="1:17" ht="19.5" customHeight="1">
      <c r="A33" s="1"/>
      <c r="B33" s="61" t="s">
        <v>6</v>
      </c>
      <c r="C33" s="62" t="s">
        <v>76</v>
      </c>
      <c r="D33" s="74">
        <v>0</v>
      </c>
      <c r="E33" s="74">
        <v>0</v>
      </c>
      <c r="F33" s="74">
        <v>0</v>
      </c>
      <c r="G33" s="74">
        <v>0</v>
      </c>
      <c r="H33" s="74">
        <v>415112588</v>
      </c>
      <c r="I33" s="87">
        <v>1</v>
      </c>
      <c r="J33" s="74">
        <f>D33*I33</f>
        <v>0</v>
      </c>
      <c r="K33" s="74">
        <f>E33*I33</f>
        <v>0</v>
      </c>
      <c r="L33" s="74">
        <f>F33*I33</f>
        <v>0</v>
      </c>
      <c r="M33" s="74">
        <f>G33*I33</f>
        <v>0</v>
      </c>
      <c r="N33" s="75">
        <f>H33*I33</f>
        <v>415112588</v>
      </c>
      <c r="O33" s="1"/>
      <c r="Q33" s="38"/>
    </row>
    <row r="34" spans="1:17" ht="27" customHeight="1">
      <c r="A34" s="1"/>
      <c r="B34" s="61" t="s">
        <v>123</v>
      </c>
      <c r="C34" s="62" t="s">
        <v>47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87">
        <v>1</v>
      </c>
      <c r="J34" s="74">
        <f>D34*I34</f>
        <v>0</v>
      </c>
      <c r="K34" s="74">
        <f>E34*I34</f>
        <v>0</v>
      </c>
      <c r="L34" s="74">
        <f>F34*I34</f>
        <v>0</v>
      </c>
      <c r="M34" s="74">
        <f>G34*I34</f>
        <v>0</v>
      </c>
      <c r="N34" s="75">
        <f>H34*I34</f>
        <v>0</v>
      </c>
      <c r="O34" s="1"/>
      <c r="Q34" s="1"/>
    </row>
    <row r="35" spans="1:17" ht="21.75" customHeight="1">
      <c r="A35" s="1"/>
      <c r="B35" s="61" t="s">
        <v>85</v>
      </c>
      <c r="C35" s="62" t="s">
        <v>50</v>
      </c>
      <c r="D35" s="74">
        <v>193704281</v>
      </c>
      <c r="E35" s="74">
        <v>432144338</v>
      </c>
      <c r="F35" s="74">
        <v>107704283</v>
      </c>
      <c r="G35" s="74">
        <v>607663134</v>
      </c>
      <c r="H35" s="74">
        <v>2409906213</v>
      </c>
      <c r="I35" s="87">
        <v>1</v>
      </c>
      <c r="J35" s="74">
        <f>D35*I35</f>
        <v>193704281</v>
      </c>
      <c r="K35" s="74">
        <f>E35*I35</f>
        <v>432144338</v>
      </c>
      <c r="L35" s="74">
        <f>F35*I35</f>
        <v>107704283</v>
      </c>
      <c r="M35" s="74">
        <f>G35*I35</f>
        <v>607663134</v>
      </c>
      <c r="N35" s="75">
        <f>H35*I35</f>
        <v>2409906213</v>
      </c>
      <c r="O35" s="38"/>
      <c r="P35" s="38"/>
      <c r="Q35" s="38"/>
    </row>
    <row r="36" spans="1:17" ht="22.5" customHeight="1">
      <c r="A36" s="1"/>
      <c r="B36" s="60">
        <v>5</v>
      </c>
      <c r="C36" s="27" t="s">
        <v>73</v>
      </c>
      <c r="D36" s="76">
        <v>593313002</v>
      </c>
      <c r="E36" s="76">
        <v>7703126</v>
      </c>
      <c r="F36" s="76">
        <v>1013502</v>
      </c>
      <c r="G36" s="76">
        <v>0</v>
      </c>
      <c r="H36" s="80">
        <v>499570332</v>
      </c>
      <c r="I36" s="89">
        <v>1</v>
      </c>
      <c r="J36" s="83">
        <f>D36*I36</f>
        <v>593313002</v>
      </c>
      <c r="K36" s="76">
        <f>E36*I36</f>
        <v>7703126</v>
      </c>
      <c r="L36" s="76">
        <f>F36*I36</f>
        <v>1013502</v>
      </c>
      <c r="M36" s="76">
        <f>G36*I36</f>
        <v>0</v>
      </c>
      <c r="N36" s="77">
        <f>H36*I36</f>
        <v>499570332</v>
      </c>
      <c r="O36" s="1"/>
      <c r="Q36" s="1"/>
    </row>
    <row r="37" spans="1:17" ht="31.5" customHeight="1">
      <c r="A37" s="1"/>
      <c r="B37" s="60">
        <v>6</v>
      </c>
      <c r="C37" s="27" t="s">
        <v>120</v>
      </c>
      <c r="D37" s="32" t="s">
        <v>1</v>
      </c>
      <c r="E37" s="32" t="s">
        <v>1</v>
      </c>
      <c r="F37" s="32" t="s">
        <v>1</v>
      </c>
      <c r="G37" s="32" t="s">
        <v>1</v>
      </c>
      <c r="H37" s="79" t="s">
        <v>1</v>
      </c>
      <c r="I37" s="86" t="s">
        <v>1</v>
      </c>
      <c r="J37" s="68" t="s">
        <v>1</v>
      </c>
      <c r="K37" s="32" t="s">
        <v>1</v>
      </c>
      <c r="L37" s="32" t="s">
        <v>1</v>
      </c>
      <c r="M37" s="32" t="s">
        <v>1</v>
      </c>
      <c r="N37" s="36" t="s">
        <v>1</v>
      </c>
      <c r="O37" s="1"/>
      <c r="Q37" s="1"/>
    </row>
    <row r="38" spans="1:17" ht="25.5">
      <c r="A38" s="1"/>
      <c r="B38" s="61" t="s">
        <v>52</v>
      </c>
      <c r="C38" s="62" t="s">
        <v>40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87">
        <v>1</v>
      </c>
      <c r="J38" s="74">
        <f>D38*I38</f>
        <v>0</v>
      </c>
      <c r="K38" s="74">
        <f>E38*I38</f>
        <v>0</v>
      </c>
      <c r="L38" s="74">
        <f>F38*I38</f>
        <v>0</v>
      </c>
      <c r="M38" s="74">
        <f>G38*I38</f>
        <v>0</v>
      </c>
      <c r="N38" s="75">
        <f>H38*I38</f>
        <v>0</v>
      </c>
      <c r="O38" s="1"/>
      <c r="Q38" s="1"/>
    </row>
    <row r="39" spans="1:17" ht="25.5">
      <c r="A39" s="1"/>
      <c r="B39" s="61" t="s">
        <v>81</v>
      </c>
      <c r="C39" s="62" t="s">
        <v>67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87">
        <v>1</v>
      </c>
      <c r="J39" s="74">
        <f>D39*I39</f>
        <v>0</v>
      </c>
      <c r="K39" s="74">
        <f>E39*I39</f>
        <v>0</v>
      </c>
      <c r="L39" s="74">
        <f>F39*I39</f>
        <v>0</v>
      </c>
      <c r="M39" s="74">
        <f>G39*I39</f>
        <v>0</v>
      </c>
      <c r="N39" s="75">
        <f>H39*I39</f>
        <v>0</v>
      </c>
      <c r="O39" s="1"/>
      <c r="Q39" s="1"/>
    </row>
    <row r="40" spans="1:17" ht="25.5">
      <c r="A40" s="1"/>
      <c r="B40" s="60">
        <v>7</v>
      </c>
      <c r="C40" s="27" t="s">
        <v>93</v>
      </c>
      <c r="D40" s="32" t="s">
        <v>1</v>
      </c>
      <c r="E40" s="32" t="s">
        <v>1</v>
      </c>
      <c r="F40" s="32" t="s">
        <v>1</v>
      </c>
      <c r="G40" s="32" t="s">
        <v>1</v>
      </c>
      <c r="H40" s="79" t="s">
        <v>1</v>
      </c>
      <c r="I40" s="86" t="s">
        <v>1</v>
      </c>
      <c r="J40" s="68" t="s">
        <v>1</v>
      </c>
      <c r="K40" s="32" t="s">
        <v>1</v>
      </c>
      <c r="L40" s="32" t="s">
        <v>1</v>
      </c>
      <c r="M40" s="32" t="s">
        <v>1</v>
      </c>
      <c r="N40" s="36" t="s">
        <v>1</v>
      </c>
      <c r="O40" s="1"/>
      <c r="Q40" s="1"/>
    </row>
    <row r="41" spans="1:17" ht="25.5">
      <c r="A41" s="1"/>
      <c r="B41" s="61" t="s">
        <v>82</v>
      </c>
      <c r="C41" s="62" t="s">
        <v>55</v>
      </c>
      <c r="D41" s="74">
        <v>38056600</v>
      </c>
      <c r="E41" s="74">
        <v>0</v>
      </c>
      <c r="F41" s="74">
        <v>0</v>
      </c>
      <c r="G41" s="74">
        <v>0</v>
      </c>
      <c r="H41" s="74">
        <v>0</v>
      </c>
      <c r="I41" s="87">
        <v>1</v>
      </c>
      <c r="J41" s="74">
        <f>D41*I41</f>
        <v>38056600</v>
      </c>
      <c r="K41" s="74">
        <f>E41*I41</f>
        <v>0</v>
      </c>
      <c r="L41" s="74">
        <f>F41*I41</f>
        <v>0</v>
      </c>
      <c r="M41" s="74">
        <f>G41*I41</f>
        <v>0</v>
      </c>
      <c r="N41" s="75">
        <f>H41*I41</f>
        <v>0</v>
      </c>
      <c r="O41" s="1"/>
      <c r="Q41" s="1"/>
    </row>
    <row r="42" spans="1:17" ht="25.5">
      <c r="A42" s="1"/>
      <c r="B42" s="61" t="s">
        <v>70</v>
      </c>
      <c r="C42" s="62" t="s">
        <v>26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87">
        <v>1</v>
      </c>
      <c r="J42" s="74">
        <f>D42*I42</f>
        <v>0</v>
      </c>
      <c r="K42" s="74">
        <f>E42*I42</f>
        <v>0</v>
      </c>
      <c r="L42" s="74">
        <f>F42*I42</f>
        <v>0</v>
      </c>
      <c r="M42" s="74">
        <f>G42*I42</f>
        <v>0</v>
      </c>
      <c r="N42" s="75">
        <f>H42*I42</f>
        <v>0</v>
      </c>
      <c r="O42" s="1"/>
      <c r="Q42" s="1"/>
    </row>
    <row r="43" spans="1:17" ht="23.25" customHeight="1" thickBot="1">
      <c r="A43" s="1"/>
      <c r="B43" s="65">
        <v>8</v>
      </c>
      <c r="C43" s="66" t="s">
        <v>7</v>
      </c>
      <c r="D43" s="33" t="s">
        <v>1</v>
      </c>
      <c r="E43" s="33" t="s">
        <v>1</v>
      </c>
      <c r="F43" s="33" t="s">
        <v>1</v>
      </c>
      <c r="G43" s="33" t="s">
        <v>1</v>
      </c>
      <c r="H43" s="81" t="s">
        <v>1</v>
      </c>
      <c r="I43" s="90" t="s">
        <v>1</v>
      </c>
      <c r="J43" s="84">
        <f>SUM(J14:J42)</f>
        <v>11125552049</v>
      </c>
      <c r="K43" s="33">
        <f>SUM(K14:K42)</f>
        <v>891454390</v>
      </c>
      <c r="L43" s="33">
        <f>SUM(L14:L42)</f>
        <v>706755918</v>
      </c>
      <c r="M43" s="33">
        <f>SUM(M14:M42)</f>
        <v>1465488364</v>
      </c>
      <c r="N43" s="56">
        <f>SUM(N14:N42)</f>
        <v>3975706612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J45" s="28"/>
      <c r="K45" s="28"/>
      <c r="L45" s="28"/>
      <c r="M45" s="28"/>
      <c r="N45" s="28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Gradinar,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8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selection activeCell="E66" sqref="E66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19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63</v>
      </c>
      <c r="C2" s="1"/>
      <c r="D2" s="1"/>
      <c r="E2" s="1"/>
      <c r="F2" s="1"/>
      <c r="G2" s="19" t="s">
        <v>28</v>
      </c>
      <c r="H2" s="1"/>
      <c r="J2" s="1"/>
    </row>
    <row r="3" spans="1:10" ht="12.75">
      <c r="A3" s="1"/>
      <c r="B3" s="51"/>
      <c r="C3" s="1"/>
      <c r="D3" s="1"/>
      <c r="E3" s="1"/>
      <c r="F3" s="1"/>
      <c r="G3" s="19" t="s">
        <v>27</v>
      </c>
      <c r="H3" s="1"/>
      <c r="J3" s="1"/>
    </row>
    <row r="4" spans="1:10" ht="12.75">
      <c r="A4" s="1"/>
      <c r="B4" s="5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tr">
        <f>'Lichiditatea efectiva BNM'!C8</f>
        <v>la situatia din 31 martie 2024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69"/>
      <c r="F9" s="1"/>
      <c r="G9" s="1"/>
      <c r="H9" s="1"/>
      <c r="J9" s="1"/>
    </row>
    <row r="10" spans="1:10" ht="12.75">
      <c r="A10" s="1"/>
      <c r="B10" s="116" t="s">
        <v>104</v>
      </c>
      <c r="C10" s="113" t="s">
        <v>106</v>
      </c>
      <c r="D10" s="113" t="s">
        <v>20</v>
      </c>
      <c r="E10" s="113"/>
      <c r="F10" s="113"/>
      <c r="G10" s="113"/>
      <c r="H10" s="114"/>
      <c r="I10" s="10"/>
      <c r="J10" s="9"/>
    </row>
    <row r="11" spans="1:10" ht="25.5">
      <c r="A11" s="1"/>
      <c r="B11" s="117"/>
      <c r="C11" s="115"/>
      <c r="D11" s="11" t="s">
        <v>105</v>
      </c>
      <c r="E11" s="11" t="s">
        <v>49</v>
      </c>
      <c r="F11" s="11" t="s">
        <v>60</v>
      </c>
      <c r="G11" s="11" t="s">
        <v>53</v>
      </c>
      <c r="H11" s="70" t="s">
        <v>88</v>
      </c>
      <c r="I11" s="10"/>
      <c r="J11" s="1"/>
    </row>
    <row r="12" spans="1:10" ht="12.75">
      <c r="A12" s="1"/>
      <c r="B12" s="71" t="s">
        <v>96</v>
      </c>
      <c r="C12" s="12" t="s">
        <v>62</v>
      </c>
      <c r="D12" s="12">
        <v>1</v>
      </c>
      <c r="E12" s="12">
        <v>2</v>
      </c>
      <c r="F12" s="12">
        <v>3</v>
      </c>
      <c r="G12" s="12">
        <v>4</v>
      </c>
      <c r="H12" s="72">
        <v>5</v>
      </c>
      <c r="I12" s="10"/>
      <c r="J12" s="1"/>
    </row>
    <row r="13" spans="1:19" ht="30" customHeight="1">
      <c r="A13" s="1"/>
      <c r="B13" s="14">
        <v>1</v>
      </c>
      <c r="C13" s="13" t="s">
        <v>89</v>
      </c>
      <c r="D13" s="29">
        <f>'Lichiditatea efectiva BNM'!J51</f>
        <v>24282382217</v>
      </c>
      <c r="E13" s="29">
        <f>'Lichiditatea efectiva BNM'!K51</f>
        <v>2011643935</v>
      </c>
      <c r="F13" s="29">
        <f>'Lichiditatea efectiva BNM'!L51</f>
        <v>4386645021</v>
      </c>
      <c r="G13" s="29">
        <f>'Lichiditatea efectiva BNM'!M51</f>
        <v>5841485383</v>
      </c>
      <c r="H13" s="30">
        <f>'Lichiditatea efectiva BNM'!N51</f>
        <v>15097364423</v>
      </c>
      <c r="I13" s="10"/>
      <c r="J13" s="99"/>
      <c r="K13" s="100"/>
      <c r="L13" s="100"/>
      <c r="M13" s="100"/>
      <c r="N13" s="101"/>
      <c r="O13" s="101"/>
      <c r="P13" s="101"/>
      <c r="Q13" s="101"/>
      <c r="R13" s="101"/>
      <c r="S13" s="100"/>
    </row>
    <row r="14" spans="1:19" ht="30" customHeight="1">
      <c r="A14" s="1"/>
      <c r="B14" s="14">
        <v>2</v>
      </c>
      <c r="C14" s="13" t="s">
        <v>15</v>
      </c>
      <c r="D14" s="29">
        <f>'Lichiditatea necesara BNM'!J43</f>
        <v>11125552049</v>
      </c>
      <c r="E14" s="29">
        <f>'Lichiditatea necesara BNM'!K43</f>
        <v>891454390</v>
      </c>
      <c r="F14" s="29">
        <f>'Lichiditatea necesara BNM'!L43</f>
        <v>706755918</v>
      </c>
      <c r="G14" s="29">
        <f>'Lichiditatea necesara BNM'!M43</f>
        <v>1465488364</v>
      </c>
      <c r="H14" s="30">
        <f>'Lichiditatea necesara BNM'!N43</f>
        <v>3975706612</v>
      </c>
      <c r="I14" s="10"/>
      <c r="J14" s="99"/>
      <c r="K14" s="100"/>
      <c r="L14" s="100"/>
      <c r="M14" s="100"/>
      <c r="N14" s="101"/>
      <c r="O14" s="101"/>
      <c r="P14" s="101"/>
      <c r="Q14" s="101"/>
      <c r="R14" s="101"/>
      <c r="S14" s="100"/>
    </row>
    <row r="15" spans="1:19" ht="30" customHeight="1">
      <c r="A15" s="1"/>
      <c r="B15" s="14">
        <v>3</v>
      </c>
      <c r="C15" s="13" t="s">
        <v>5</v>
      </c>
      <c r="D15" s="29">
        <f>IF(D13-D14&gt;0,D13-D14,0)</f>
        <v>13156830168</v>
      </c>
      <c r="E15" s="29">
        <f>IF(E13-E14+D15&gt;0,E13-E14+D15,0)</f>
        <v>14277019713</v>
      </c>
      <c r="F15" s="29">
        <f>IF(F13-F14+E15&gt;0,F13-F14+E15,0)</f>
        <v>17956908816</v>
      </c>
      <c r="G15" s="29">
        <f>IF(G13-G14+F15&gt;0,G13-G14+F15,0)</f>
        <v>22332905835</v>
      </c>
      <c r="H15" s="30">
        <f>IF(H13-H14+G15&gt;0,H13-H14+G15,0)</f>
        <v>33454563646</v>
      </c>
      <c r="I15" s="10"/>
      <c r="J15" s="99"/>
      <c r="K15" s="100"/>
      <c r="L15" s="100"/>
      <c r="M15" s="100"/>
      <c r="N15" s="101"/>
      <c r="O15" s="101"/>
      <c r="P15" s="101"/>
      <c r="Q15" s="101"/>
      <c r="R15" s="101"/>
      <c r="S15" s="100"/>
    </row>
    <row r="16" spans="1:19" ht="30" customHeight="1">
      <c r="A16" s="1"/>
      <c r="B16" s="14">
        <v>4</v>
      </c>
      <c r="C16" s="13" t="s">
        <v>119</v>
      </c>
      <c r="D16" s="29">
        <f>D13</f>
        <v>24282382217</v>
      </c>
      <c r="E16" s="29">
        <f>IF(D15&gt;0,D15+E13,0)</f>
        <v>15168474103</v>
      </c>
      <c r="F16" s="29">
        <f>IF(E15&gt;0,E15+F13,0)</f>
        <v>18663664734</v>
      </c>
      <c r="G16" s="29">
        <f>IF(F15&gt;0,F15+G13,0)</f>
        <v>23798394199</v>
      </c>
      <c r="H16" s="30">
        <f>IF(G15&gt;0,G15+H13,0)</f>
        <v>37430270258</v>
      </c>
      <c r="I16" s="10"/>
      <c r="J16" s="99"/>
      <c r="K16" s="100"/>
      <c r="L16" s="100"/>
      <c r="M16" s="100"/>
      <c r="N16" s="101"/>
      <c r="O16" s="101"/>
      <c r="P16" s="101"/>
      <c r="Q16" s="101"/>
      <c r="R16" s="101"/>
      <c r="S16" s="100"/>
    </row>
    <row r="17" spans="1:19" ht="30" customHeight="1" thickBot="1">
      <c r="A17" s="1"/>
      <c r="B17" s="15">
        <v>5</v>
      </c>
      <c r="C17" s="16" t="s">
        <v>0</v>
      </c>
      <c r="D17" s="20">
        <f>IF(D14&lt;&gt;0,D16/D14,0)</f>
        <v>2.1825777372712554</v>
      </c>
      <c r="E17" s="20">
        <f>IF(E14&lt;&gt;0,E16/E14,0)</f>
        <v>17.015423641584174</v>
      </c>
      <c r="F17" s="20">
        <f>IF(F14&lt;&gt;0,F16/F14,0)</f>
        <v>26.40751107796171</v>
      </c>
      <c r="G17" s="20">
        <f>IF(G14&lt;&gt;0,G16/G14,0)</f>
        <v>16.239224263809984</v>
      </c>
      <c r="H17" s="73">
        <f>IF(H14&lt;&gt;0,H16/H14,0)</f>
        <v>9.414746587442604</v>
      </c>
      <c r="I17" s="10"/>
      <c r="J17" s="99"/>
      <c r="K17" s="100"/>
      <c r="L17" s="100"/>
      <c r="M17" s="100"/>
      <c r="N17" s="101"/>
      <c r="O17" s="101"/>
      <c r="P17" s="101"/>
      <c r="Q17" s="101"/>
      <c r="R17" s="101"/>
      <c r="S17" s="100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02"/>
      <c r="E19" s="102"/>
      <c r="F19" s="102"/>
      <c r="G19" s="102"/>
      <c r="H19" s="102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52" t="s">
        <v>125</v>
      </c>
      <c r="D22" s="1"/>
      <c r="F22" s="52" t="s">
        <v>128</v>
      </c>
      <c r="J22" s="1"/>
    </row>
    <row r="23" spans="1:10" ht="12.75">
      <c r="A23" s="1"/>
      <c r="B23" s="1"/>
      <c r="D23" s="28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C25" t="s">
        <v>132</v>
      </c>
      <c r="D25" s="1"/>
      <c r="F25" t="s">
        <v>133</v>
      </c>
      <c r="J25" s="1"/>
    </row>
    <row r="26" spans="1:10" ht="12.75">
      <c r="A26" s="1"/>
      <c r="B26" s="1"/>
      <c r="C26" s="52"/>
      <c r="D26" s="1"/>
      <c r="F26" s="52"/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52"/>
      <c r="D29" s="1"/>
      <c r="F29" s="52"/>
      <c r="J29" s="1"/>
    </row>
    <row r="30" spans="1:10" ht="12.75">
      <c r="A30" s="1"/>
      <c r="B30" s="1"/>
      <c r="C30" s="51" t="str">
        <f>'Lichiditatea efectiva BNM'!B54</f>
        <v>Executorul si numarul de telefon: Tatiana Gradinar,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  <row r="43" spans="4:8" ht="12.75">
      <c r="D43" s="28"/>
      <c r="E43" s="28"/>
      <c r="F43" s="28"/>
      <c r="G43" s="28"/>
      <c r="H43" s="28"/>
    </row>
    <row r="44" spans="4:8" ht="12.75">
      <c r="D44" s="28"/>
      <c r="E44" s="28"/>
      <c r="F44" s="28"/>
      <c r="G44" s="28"/>
      <c r="H44" s="28"/>
    </row>
    <row r="45" spans="4:8" ht="12.75">
      <c r="D45" s="28"/>
      <c r="E45" s="28"/>
      <c r="F45" s="28"/>
      <c r="G45" s="28"/>
      <c r="H45" s="28"/>
    </row>
    <row r="46" spans="4:8" ht="12.75">
      <c r="D46" s="28"/>
      <c r="E46" s="28"/>
      <c r="F46" s="28"/>
      <c r="G46" s="28"/>
      <c r="H46" s="28"/>
    </row>
  </sheetData>
  <sheetProtection/>
  <mergeCells count="3">
    <mergeCell ref="D10:H10"/>
    <mergeCell ref="C10:C11"/>
    <mergeCell ref="B10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7" r:id="rId1"/>
  <headerFooter scaleWithDoc="0"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Gradinar</dc:creator>
  <cp:keywords/>
  <dc:description>BJDTCD250424133813BJGMNPC00001920</dc:description>
  <cp:lastModifiedBy>MAIB</cp:lastModifiedBy>
  <cp:lastPrinted>2024-04-25T10:33:32Z</cp:lastPrinted>
  <dcterms:created xsi:type="dcterms:W3CDTF">2023-12-07T09:50:00Z</dcterms:created>
  <dcterms:modified xsi:type="dcterms:W3CDTF">2024-04-25T10:38:14Z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4bd0104a-e3e0-4cff-8f99-d781d042aec4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{E42BD647-4B51-45A3-8988-16FE02535EFE}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