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12045" windowHeight="5490" activeTab="0"/>
  </bookViews>
  <sheets>
    <sheet name="Sheet1" sheetId="1" r:id="rId1"/>
    <sheet name="Sheet2" sheetId="2" r:id="rId2"/>
  </sheets>
  <definedNames>
    <definedName name="_xlnm.Print_Area" localSheetId="0">'Sheet1'!$B$1:$N$48</definedName>
  </definedNames>
  <calcPr fullCalcOnLoad="1" fullPrecision="0"/>
</workbook>
</file>

<file path=xl/sharedStrings.xml><?xml version="1.0" encoding="utf-8"?>
<sst xmlns="http://schemas.openxmlformats.org/spreadsheetml/2006/main" count="55" uniqueCount="31">
  <si>
    <t>acceptate in MDL</t>
  </si>
  <si>
    <t>lunii gestionare</t>
  </si>
  <si>
    <t>- depozitele bancilor</t>
  </si>
  <si>
    <t>Informatia privind depozitele</t>
  </si>
  <si>
    <t>Semnaturile:</t>
  </si>
  <si>
    <t>acceptate in valuta straina **</t>
  </si>
  <si>
    <t xml:space="preserve"> Nota:    Informatia este dezvaluita, conform cerintelor expuse in Regulamentul cu privire la dezvaluirea de catre bancile din R.Moldova a informatiei aferente activitatilor lor. </t>
  </si>
  <si>
    <t>depozitele persoanelor juridice*, dintre care:</t>
  </si>
  <si>
    <t xml:space="preserve">acceptate in valuta straina </t>
  </si>
  <si>
    <t>a BC "Moldova-Agroindbank" S.A.</t>
  </si>
  <si>
    <t>Depozite la vedere fara dobanda:</t>
  </si>
  <si>
    <t>Depozite la termen fara dobanda:</t>
  </si>
  <si>
    <t>lunii precedente celei gestionare</t>
  </si>
  <si>
    <t>depozitele persoanelor fizice</t>
  </si>
  <si>
    <t>Data perfectarii</t>
  </si>
  <si>
    <t>Depozite la termen cu dobanda:</t>
  </si>
  <si>
    <t xml:space="preserve">Portofoliul de depozite, mii lei, sold la sfirsitul </t>
  </si>
  <si>
    <t>Rata medie a dobanzii aferenta soldurilor depozitelor ***, % la sfirsitul</t>
  </si>
  <si>
    <t>A</t>
  </si>
  <si>
    <t>Total depozite:</t>
  </si>
  <si>
    <t>** sumele depozitelor in valuta straina se recalculeaza la cursul oficial al leului moldovenesc valabil la data gestionara.</t>
  </si>
  <si>
    <t>anului precedent celui gestionar</t>
  </si>
  <si>
    <t>Tipul de depozit</t>
  </si>
  <si>
    <t>*** se calculeaza conform pct. 4 din Instructiunea privind raportarea ratelor dobanzilor aplicate de bancile din R.Moldova.</t>
  </si>
  <si>
    <t>Depozite la vedere cu dobanda:</t>
  </si>
  <si>
    <t>la situatia   31.01.2021</t>
  </si>
  <si>
    <t>Aliona Stratan</t>
  </si>
  <si>
    <t xml:space="preserve">Executorul si numarul telefonului     O.Tăbîrţa     0-22-30-32-85  </t>
  </si>
  <si>
    <t>Prim-vicepreședintele Comitetului de Conducere al băncii</t>
  </si>
  <si>
    <t xml:space="preserve">*La aceasta categorie se includ de asemenea depozitele bugetului Republicii Moldova si ale bugetelor locale, ale bancilor, institutiilor financiare nebancare </t>
  </si>
  <si>
    <t>si ale altor persoane fizice care practica activitate de intreprinzator sau alt gen deactivitate etc.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</si>
</sst>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* _-#,##0\ &quot;Lei&quot;;* \-#,##0\ &quot;Lei&quot;;* _-&quot;-&quot;\ &quot;Lei&quot;;@"/>
    <numFmt numFmtId="173" formatCode="* #,##0;* \-#,##0;* &quot;-&quot;;@"/>
    <numFmt numFmtId="174" formatCode="* _-#,##0.00\ &quot;Lei&quot;;* \-#,##0.00\ &quot;Lei&quot;;* _-&quot;-&quot;??\ &quot;Lei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* _-&quot;$&quot;#,##0;* \-&quot;$&quot;#,##0;* _-&quot;$&quot;&quot;-&quot;;@"/>
    <numFmt numFmtId="181" formatCode="* _-&quot;$&quot;#,##0.00;* \-&quot;$&quot;#,##0.00;* _-&quot;$&quot;&quot;-&quot;??;@"/>
    <numFmt numFmtId="182" formatCode="#0.0000000000"/>
    <numFmt numFmtId="183" formatCode="#0.000000000"/>
    <numFmt numFmtId="184" formatCode="#0.00000000"/>
    <numFmt numFmtId="185" formatCode="#0.0000000"/>
    <numFmt numFmtId="186" formatCode="#0.000000"/>
    <numFmt numFmtId="187" formatCode="#0.00000"/>
    <numFmt numFmtId="188" formatCode="#0.0000"/>
    <numFmt numFmtId="189" formatCode="#0.000"/>
    <numFmt numFmtId="190" formatCode="#0.00"/>
    <numFmt numFmtId="191" formatCode="#0.0"/>
    <numFmt numFmtId="192" formatCode="#0"/>
    <numFmt numFmtId="193" formatCode="#0.0000000000000000"/>
    <numFmt numFmtId="194" formatCode="#0.000000000000000"/>
    <numFmt numFmtId="195" formatCode="#0.00000000000000"/>
    <numFmt numFmtId="196" formatCode="#0.0000000000000"/>
    <numFmt numFmtId="197" formatCode="#0.000000000000"/>
    <numFmt numFmtId="198" formatCode="#0.00000000000"/>
    <numFmt numFmtId="199" formatCode="#0.00000000000000000"/>
    <numFmt numFmtId="200" formatCode="#0.000000000000000000"/>
    <numFmt numFmtId="201" formatCode="#0.0000000000000000000"/>
    <numFmt numFmtId="202" formatCode="#0.00000000000000000000"/>
    <numFmt numFmtId="203" formatCode="#0.000000000000000000000"/>
    <numFmt numFmtId="204" formatCode="0.0E+00"/>
    <numFmt numFmtId="205" formatCode="0.E+00"/>
    <numFmt numFmtId="206" formatCode="0.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4" fillId="0" borderId="2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6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/>
      <protection/>
    </xf>
    <xf numFmtId="0" fontId="4" fillId="0" borderId="28" xfId="0" applyNumberFormat="1" applyFont="1" applyFill="1" applyBorder="1" applyAlignment="1" applyProtection="1">
      <alignment/>
      <protection/>
    </xf>
    <xf numFmtId="192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27" xfId="0" applyNumberFormat="1" applyFont="1" applyFill="1" applyBorder="1" applyAlignment="1" applyProtection="1">
      <alignment/>
      <protection/>
    </xf>
    <xf numFmtId="0" fontId="5" fillId="0" borderId="29" xfId="0" applyNumberFormat="1" applyFont="1" applyFill="1" applyBorder="1" applyAlignment="1" applyProtection="1">
      <alignment/>
      <protection/>
    </xf>
    <xf numFmtId="0" fontId="4" fillId="0" borderId="30" xfId="0" applyNumberFormat="1" applyFont="1" applyFill="1" applyBorder="1" applyAlignment="1" applyProtection="1">
      <alignment/>
      <protection/>
    </xf>
    <xf numFmtId="192" fontId="0" fillId="0" borderId="0" xfId="0" applyNumberFormat="1" applyAlignment="1">
      <alignment/>
    </xf>
    <xf numFmtId="2" fontId="4" fillId="0" borderId="31" xfId="0" applyNumberFormat="1" applyFont="1" applyFill="1" applyBorder="1" applyAlignment="1" applyProtection="1">
      <alignment/>
      <protection/>
    </xf>
    <xf numFmtId="2" fontId="4" fillId="0" borderId="16" xfId="0" applyNumberFormat="1" applyFont="1" applyFill="1" applyBorder="1" applyAlignment="1" applyProtection="1">
      <alignment/>
      <protection/>
    </xf>
    <xf numFmtId="2" fontId="4" fillId="0" borderId="25" xfId="0" applyNumberFormat="1" applyFont="1" applyFill="1" applyBorder="1" applyAlignment="1" applyProtection="1">
      <alignment/>
      <protection/>
    </xf>
    <xf numFmtId="2" fontId="4" fillId="0" borderId="27" xfId="0" applyNumberFormat="1" applyFont="1" applyFill="1" applyBorder="1" applyAlignment="1" applyProtection="1">
      <alignment/>
      <protection/>
    </xf>
    <xf numFmtId="2" fontId="4" fillId="0" borderId="32" xfId="0" applyNumberFormat="1" applyFont="1" applyFill="1" applyBorder="1" applyAlignment="1" applyProtection="1">
      <alignment/>
      <protection/>
    </xf>
    <xf numFmtId="2" fontId="4" fillId="0" borderId="18" xfId="0" applyNumberFormat="1" applyFont="1" applyFill="1" applyBorder="1" applyAlignment="1" applyProtection="1">
      <alignment/>
      <protection/>
    </xf>
    <xf numFmtId="2" fontId="4" fillId="0" borderId="33" xfId="0" applyNumberFormat="1" applyFont="1" applyFill="1" applyBorder="1" applyAlignment="1" applyProtection="1">
      <alignment/>
      <protection/>
    </xf>
    <xf numFmtId="2" fontId="4" fillId="0" borderId="3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2" fontId="4" fillId="0" borderId="29" xfId="0" applyNumberFormat="1" applyFont="1" applyFill="1" applyBorder="1" applyAlignment="1" applyProtection="1">
      <alignment/>
      <protection/>
    </xf>
    <xf numFmtId="2" fontId="4" fillId="0" borderId="34" xfId="0" applyNumberFormat="1" applyFont="1" applyFill="1" applyBorder="1" applyAlignment="1" applyProtection="1">
      <alignment/>
      <protection/>
    </xf>
    <xf numFmtId="2" fontId="4" fillId="0" borderId="35" xfId="0" applyNumberFormat="1" applyFont="1" applyFill="1" applyBorder="1" applyAlignment="1" applyProtection="1">
      <alignment/>
      <protection/>
    </xf>
    <xf numFmtId="2" fontId="4" fillId="0" borderId="28" xfId="0" applyNumberFormat="1" applyFont="1" applyFill="1" applyBorder="1" applyAlignment="1" applyProtection="1">
      <alignment/>
      <protection/>
    </xf>
    <xf numFmtId="2" fontId="4" fillId="0" borderId="36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 wrapText="1"/>
      <protection/>
    </xf>
    <xf numFmtId="3" fontId="4" fillId="0" borderId="38" xfId="0" applyNumberFormat="1" applyFont="1" applyFill="1" applyBorder="1" applyAlignment="1" applyProtection="1">
      <alignment/>
      <protection/>
    </xf>
    <xf numFmtId="3" fontId="4" fillId="0" borderId="39" xfId="0" applyNumberFormat="1" applyFont="1" applyFill="1" applyBorder="1" applyAlignment="1" applyProtection="1">
      <alignment/>
      <protection/>
    </xf>
    <xf numFmtId="3" fontId="4" fillId="0" borderId="40" xfId="0" applyNumberFormat="1" applyFont="1" applyFill="1" applyBorder="1" applyAlignment="1" applyProtection="1">
      <alignment/>
      <protection/>
    </xf>
    <xf numFmtId="3" fontId="4" fillId="0" borderId="31" xfId="0" applyNumberFormat="1" applyFont="1" applyFill="1" applyBorder="1" applyAlignment="1" applyProtection="1">
      <alignment/>
      <protection/>
    </xf>
    <xf numFmtId="3" fontId="4" fillId="0" borderId="27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/>
      <protection/>
    </xf>
    <xf numFmtId="3" fontId="4" fillId="0" borderId="29" xfId="0" applyNumberFormat="1" applyFont="1" applyFill="1" applyBorder="1" applyAlignment="1" applyProtection="1">
      <alignment/>
      <protection/>
    </xf>
    <xf numFmtId="3" fontId="4" fillId="0" borderId="41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25" xfId="0" applyNumberFormat="1" applyFont="1" applyFill="1" applyBorder="1" applyAlignment="1" applyProtection="1">
      <alignment/>
      <protection/>
    </xf>
    <xf numFmtId="3" fontId="4" fillId="0" borderId="30" xfId="0" applyNumberFormat="1" applyFont="1" applyFill="1" applyBorder="1" applyAlignment="1" applyProtection="1">
      <alignment/>
      <protection/>
    </xf>
    <xf numFmtId="3" fontId="4" fillId="0" borderId="42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3" xfId="0" applyNumberFormat="1" applyFont="1" applyFill="1" applyBorder="1" applyAlignment="1" applyProtection="1">
      <alignment/>
      <protection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5" xfId="0" applyNumberFormat="1" applyFont="1" applyFill="1" applyBorder="1" applyAlignment="1" applyProtection="1">
      <alignment/>
      <protection/>
    </xf>
    <xf numFmtId="3" fontId="4" fillId="0" borderId="46" xfId="0" applyNumberFormat="1" applyFont="1" applyFill="1" applyBorder="1" applyAlignment="1" applyProtection="1">
      <alignment/>
      <protection/>
    </xf>
    <xf numFmtId="3" fontId="4" fillId="0" borderId="47" xfId="0" applyNumberFormat="1" applyFont="1" applyFill="1" applyBorder="1" applyAlignment="1" applyProtection="1">
      <alignment/>
      <protection/>
    </xf>
    <xf numFmtId="3" fontId="4" fillId="0" borderId="28" xfId="0" applyNumberFormat="1" applyFont="1" applyFill="1" applyBorder="1" applyAlignment="1" applyProtection="1">
      <alignment/>
      <protection/>
    </xf>
    <xf numFmtId="3" fontId="4" fillId="33" borderId="40" xfId="0" applyNumberFormat="1" applyFont="1" applyFill="1" applyBorder="1" applyAlignment="1" applyProtection="1">
      <alignment/>
      <protection/>
    </xf>
    <xf numFmtId="14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5" fillId="0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 applyProtection="1">
      <alignment horizontal="center" vertical="center" wrapText="1"/>
      <protection/>
    </xf>
    <xf numFmtId="0" fontId="5" fillId="0" borderId="5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52" xfId="0" applyNumberFormat="1" applyFont="1" applyFill="1" applyBorder="1" applyAlignment="1" applyProtection="1">
      <alignment horizontal="center" vertical="center" wrapText="1"/>
      <protection/>
    </xf>
    <xf numFmtId="0" fontId="5" fillId="0" borderId="53" xfId="0" applyNumberFormat="1" applyFont="1" applyFill="1" applyBorder="1" applyAlignment="1" applyProtection="1">
      <alignment horizontal="center" vertical="center" wrapText="1"/>
      <protection/>
    </xf>
    <xf numFmtId="0" fontId="5" fillId="0" borderId="54" xfId="0" applyNumberFormat="1" applyFont="1" applyFill="1" applyBorder="1" applyAlignment="1" applyProtection="1">
      <alignment horizontal="center" vertical="center"/>
      <protection/>
    </xf>
    <xf numFmtId="0" fontId="5" fillId="0" borderId="55" xfId="0" applyNumberFormat="1" applyFont="1" applyFill="1" applyBorder="1" applyAlignment="1" applyProtection="1">
      <alignment horizontal="center" vertical="center"/>
      <protection/>
    </xf>
    <xf numFmtId="0" fontId="5" fillId="0" borderId="56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54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476250</xdr:colOff>
      <xdr:row>37</xdr:row>
      <xdr:rowOff>38100</xdr:rowOff>
    </xdr:from>
    <xdr:to>
      <xdr:col>6</xdr:col>
      <xdr:colOff>0</xdr:colOff>
      <xdr:row>47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6724650"/>
          <a:ext cx="22669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0"/>
  <sheetViews>
    <sheetView tabSelected="1" zoomScalePageLayoutView="0" workbookViewId="0" topLeftCell="A27">
      <selection activeCell="B35" sqref="B35"/>
    </sheetView>
  </sheetViews>
  <sheetFormatPr defaultColWidth="9.140625" defaultRowHeight="12.75"/>
  <cols>
    <col min="1" max="1" width="3.57421875" style="2" customWidth="1"/>
    <col min="2" max="2" width="32.140625" style="2" customWidth="1"/>
    <col min="3" max="4" width="12.8515625" style="2" customWidth="1"/>
    <col min="5" max="6" width="14.140625" style="2" customWidth="1"/>
    <col min="7" max="7" width="16.140625" style="2" customWidth="1"/>
    <col min="8" max="8" width="13.00390625" style="2" customWidth="1"/>
    <col min="9" max="16384" width="9.140625" style="2" customWidth="1"/>
  </cols>
  <sheetData>
    <row r="1" spans="2:14" ht="12" customHeight="1">
      <c r="B1" s="3"/>
      <c r="C1" s="3"/>
      <c r="D1" s="3"/>
      <c r="G1" s="3"/>
      <c r="H1" s="3"/>
      <c r="I1" s="3"/>
      <c r="K1" s="3"/>
      <c r="L1" s="28"/>
      <c r="M1" s="3"/>
      <c r="N1" s="3"/>
    </row>
    <row r="2" spans="2:14" ht="12.75">
      <c r="B2" s="3"/>
      <c r="C2" s="3"/>
      <c r="D2" s="3"/>
      <c r="G2" s="3"/>
      <c r="H2" s="3"/>
      <c r="I2" s="3"/>
      <c r="K2" s="3"/>
      <c r="M2" s="3"/>
      <c r="N2" s="3"/>
    </row>
    <row r="3" spans="2:14" ht="12.75">
      <c r="B3" s="84" t="s">
        <v>3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2:14" ht="12.75">
      <c r="B4" s="84" t="s">
        <v>9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ht="12.75">
      <c r="B5" s="3"/>
    </row>
    <row r="6" spans="2:14" ht="12.75">
      <c r="B6" s="85" t="s">
        <v>25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ht="12.75">
      <c r="B7" s="3"/>
    </row>
    <row r="8" spans="2:14" ht="42.75" customHeight="1">
      <c r="B8" s="86" t="s">
        <v>22</v>
      </c>
      <c r="C8" s="79" t="s">
        <v>16</v>
      </c>
      <c r="D8" s="79"/>
      <c r="E8" s="79"/>
      <c r="F8" s="79"/>
      <c r="G8" s="79"/>
      <c r="H8" s="80"/>
      <c r="I8" s="79" t="s">
        <v>17</v>
      </c>
      <c r="J8" s="79"/>
      <c r="K8" s="79"/>
      <c r="L8" s="79"/>
      <c r="M8" s="79"/>
      <c r="N8" s="79"/>
    </row>
    <row r="9" spans="2:14" ht="12.75">
      <c r="B9" s="86"/>
      <c r="C9" s="88" t="s">
        <v>1</v>
      </c>
      <c r="D9" s="89"/>
      <c r="E9" s="93" t="s">
        <v>12</v>
      </c>
      <c r="F9" s="93"/>
      <c r="G9" s="90" t="s">
        <v>21</v>
      </c>
      <c r="H9" s="91"/>
      <c r="I9" s="92" t="s">
        <v>1</v>
      </c>
      <c r="J9" s="92"/>
      <c r="K9" s="83" t="s">
        <v>12</v>
      </c>
      <c r="L9" s="83"/>
      <c r="M9" s="81" t="s">
        <v>21</v>
      </c>
      <c r="N9" s="82"/>
    </row>
    <row r="10" spans="2:14" ht="38.25">
      <c r="B10" s="87"/>
      <c r="C10" s="4" t="s">
        <v>0</v>
      </c>
      <c r="D10" s="5" t="s">
        <v>5</v>
      </c>
      <c r="E10" s="6" t="s">
        <v>0</v>
      </c>
      <c r="F10" s="7" t="s">
        <v>5</v>
      </c>
      <c r="G10" s="6" t="s">
        <v>0</v>
      </c>
      <c r="H10" s="8" t="s">
        <v>5</v>
      </c>
      <c r="I10" s="9" t="s">
        <v>0</v>
      </c>
      <c r="J10" s="10" t="s">
        <v>8</v>
      </c>
      <c r="K10" s="11" t="s">
        <v>0</v>
      </c>
      <c r="L10" s="11" t="s">
        <v>8</v>
      </c>
      <c r="M10" s="12" t="s">
        <v>0</v>
      </c>
      <c r="N10" s="13" t="s">
        <v>8</v>
      </c>
    </row>
    <row r="11" spans="2:14" ht="12.75">
      <c r="B11" s="14" t="s">
        <v>18</v>
      </c>
      <c r="C11" s="15">
        <v>1</v>
      </c>
      <c r="D11" s="15">
        <v>2</v>
      </c>
      <c r="E11" s="15">
        <v>3</v>
      </c>
      <c r="F11" s="15">
        <v>4</v>
      </c>
      <c r="G11" s="15">
        <v>5</v>
      </c>
      <c r="H11" s="15">
        <v>6</v>
      </c>
      <c r="I11" s="16">
        <v>7</v>
      </c>
      <c r="J11" s="16">
        <v>8</v>
      </c>
      <c r="K11" s="16">
        <v>9</v>
      </c>
      <c r="L11" s="16">
        <v>10</v>
      </c>
      <c r="M11" s="16">
        <v>11</v>
      </c>
      <c r="N11" s="17">
        <v>12</v>
      </c>
    </row>
    <row r="12" spans="2:14" ht="12.75">
      <c r="B12" s="18" t="s">
        <v>10</v>
      </c>
      <c r="C12" s="29"/>
      <c r="D12" s="30"/>
      <c r="E12" s="19"/>
      <c r="F12" s="20"/>
      <c r="G12" s="20"/>
      <c r="H12" s="20"/>
      <c r="I12" s="20"/>
      <c r="J12" s="20"/>
      <c r="K12" s="20"/>
      <c r="L12" s="20"/>
      <c r="M12" s="21"/>
      <c r="N12" s="22"/>
    </row>
    <row r="13" spans="2:14" ht="12.75">
      <c r="B13" s="23" t="s">
        <v>13</v>
      </c>
      <c r="C13" s="50">
        <f>(2253327934.25+329170.18)/1000</f>
        <v>2253657</v>
      </c>
      <c r="D13" s="51">
        <f>(2452318011.54+0)/1000</f>
        <v>2452318</v>
      </c>
      <c r="E13" s="50">
        <v>2225365</v>
      </c>
      <c r="F13" s="51">
        <v>2370324</v>
      </c>
      <c r="G13" s="50">
        <v>366335</v>
      </c>
      <c r="H13" s="52">
        <v>1194527</v>
      </c>
      <c r="I13" s="35">
        <v>0</v>
      </c>
      <c r="J13" s="35">
        <v>0</v>
      </c>
      <c r="K13" s="35">
        <v>0</v>
      </c>
      <c r="L13" s="38">
        <v>0</v>
      </c>
      <c r="M13" s="35">
        <v>0</v>
      </c>
      <c r="N13" s="39">
        <v>0</v>
      </c>
    </row>
    <row r="14" spans="2:14" ht="12.75">
      <c r="B14" s="23" t="s">
        <v>7</v>
      </c>
      <c r="C14" s="53">
        <f>(3028634087.14+0)/1000</f>
        <v>3028634</v>
      </c>
      <c r="D14" s="54">
        <f>(2165852542.56+0)/1000</f>
        <v>2165853</v>
      </c>
      <c r="E14" s="53">
        <v>3172529</v>
      </c>
      <c r="F14" s="54">
        <v>2262728</v>
      </c>
      <c r="G14" s="53">
        <v>2229366</v>
      </c>
      <c r="H14" s="55">
        <v>1569668</v>
      </c>
      <c r="I14" s="35">
        <v>0</v>
      </c>
      <c r="J14" s="35">
        <v>0</v>
      </c>
      <c r="K14" s="35">
        <v>0</v>
      </c>
      <c r="L14" s="38">
        <v>0</v>
      </c>
      <c r="M14" s="35">
        <v>0</v>
      </c>
      <c r="N14" s="39">
        <v>0</v>
      </c>
    </row>
    <row r="15" spans="2:14" ht="12.75">
      <c r="B15" s="23" t="s">
        <v>2</v>
      </c>
      <c r="C15" s="56">
        <f>978612.31/1000</f>
        <v>979</v>
      </c>
      <c r="D15" s="51">
        <f>13467197.29/1000</f>
        <v>13467</v>
      </c>
      <c r="E15" s="56">
        <v>986</v>
      </c>
      <c r="F15" s="51">
        <v>15256</v>
      </c>
      <c r="G15" s="56">
        <v>2387</v>
      </c>
      <c r="H15" s="52">
        <v>2658</v>
      </c>
      <c r="I15" s="35">
        <v>0</v>
      </c>
      <c r="J15" s="35">
        <v>0</v>
      </c>
      <c r="K15" s="35">
        <v>0</v>
      </c>
      <c r="L15" s="38">
        <v>0</v>
      </c>
      <c r="M15" s="35">
        <v>0</v>
      </c>
      <c r="N15" s="39">
        <v>0</v>
      </c>
    </row>
    <row r="16" spans="2:14" ht="12.75">
      <c r="B16" s="31" t="s">
        <v>24</v>
      </c>
      <c r="C16" s="53"/>
      <c r="D16" s="57"/>
      <c r="E16" s="53"/>
      <c r="F16" s="57"/>
      <c r="G16" s="53"/>
      <c r="H16" s="58"/>
      <c r="I16" s="36"/>
      <c r="J16" s="36"/>
      <c r="K16" s="36"/>
      <c r="L16" s="40"/>
      <c r="M16" s="36"/>
      <c r="N16" s="41"/>
    </row>
    <row r="17" spans="2:14" ht="12.75">
      <c r="B17" s="23" t="s">
        <v>13</v>
      </c>
      <c r="C17" s="56">
        <f>(1117739491.92+0)/1000</f>
        <v>1117739</v>
      </c>
      <c r="D17" s="56">
        <f>(31462336.02+0)/1000</f>
        <v>31462</v>
      </c>
      <c r="E17" s="56">
        <v>1072635</v>
      </c>
      <c r="F17" s="56">
        <v>31081</v>
      </c>
      <c r="G17" s="56">
        <v>1425556</v>
      </c>
      <c r="H17" s="59">
        <v>18270</v>
      </c>
      <c r="I17" s="35">
        <v>1.23</v>
      </c>
      <c r="J17" s="35">
        <v>2</v>
      </c>
      <c r="K17" s="35">
        <v>1.24</v>
      </c>
      <c r="L17" s="38">
        <v>2</v>
      </c>
      <c r="M17" s="35">
        <v>1</v>
      </c>
      <c r="N17" s="39">
        <v>2</v>
      </c>
    </row>
    <row r="18" spans="2:14" ht="12.75">
      <c r="B18" s="23" t="s">
        <v>7</v>
      </c>
      <c r="C18" s="53">
        <f>(164920993.6+0)/1000</f>
        <v>164921</v>
      </c>
      <c r="D18" s="60">
        <f>(384491741.03+0)/1000</f>
        <v>384492</v>
      </c>
      <c r="E18" s="53">
        <v>123764</v>
      </c>
      <c r="F18" s="60">
        <v>374004</v>
      </c>
      <c r="G18" s="53">
        <v>279114</v>
      </c>
      <c r="H18" s="61">
        <v>74711</v>
      </c>
      <c r="I18" s="35">
        <v>1.06</v>
      </c>
      <c r="J18" s="35">
        <v>0.11</v>
      </c>
      <c r="K18" s="35">
        <v>1.09</v>
      </c>
      <c r="L18" s="38">
        <v>0.11</v>
      </c>
      <c r="M18" s="37">
        <v>1</v>
      </c>
      <c r="N18" s="39">
        <v>0</v>
      </c>
    </row>
    <row r="19" spans="2:14" ht="12.75">
      <c r="B19" s="23" t="s">
        <v>2</v>
      </c>
      <c r="C19" s="56">
        <f>0/1000</f>
        <v>0</v>
      </c>
      <c r="D19" s="51">
        <f>0/1000</f>
        <v>0</v>
      </c>
      <c r="E19" s="56">
        <v>0</v>
      </c>
      <c r="F19" s="51">
        <v>0</v>
      </c>
      <c r="G19" s="56">
        <v>0</v>
      </c>
      <c r="H19" s="52">
        <v>0</v>
      </c>
      <c r="I19" s="35">
        <v>0</v>
      </c>
      <c r="J19" s="35">
        <v>0</v>
      </c>
      <c r="K19" s="35">
        <v>0</v>
      </c>
      <c r="L19" s="38">
        <v>0</v>
      </c>
      <c r="M19" s="35">
        <v>0</v>
      </c>
      <c r="N19" s="39">
        <v>0</v>
      </c>
    </row>
    <row r="20" spans="2:14" ht="12.75">
      <c r="B20" s="31" t="s">
        <v>11</v>
      </c>
      <c r="C20" s="53"/>
      <c r="D20" s="54"/>
      <c r="E20" s="53"/>
      <c r="F20" s="54"/>
      <c r="G20" s="53"/>
      <c r="H20" s="55"/>
      <c r="I20" s="36"/>
      <c r="J20" s="36"/>
      <c r="K20" s="36"/>
      <c r="L20" s="40"/>
      <c r="M20" s="36"/>
      <c r="N20" s="41"/>
    </row>
    <row r="21" spans="2:14" ht="12.75">
      <c r="B21" s="23" t="s">
        <v>13</v>
      </c>
      <c r="C21" s="56">
        <f>(985236.7+1194729.56+0)/1000</f>
        <v>2180</v>
      </c>
      <c r="D21" s="51">
        <f>(215568836.11+133680944.82)/1000</f>
        <v>349250</v>
      </c>
      <c r="E21" s="56">
        <v>2218</v>
      </c>
      <c r="F21" s="51">
        <v>365200</v>
      </c>
      <c r="G21" s="56">
        <v>373</v>
      </c>
      <c r="H21" s="52">
        <v>236270</v>
      </c>
      <c r="I21" s="35">
        <v>0</v>
      </c>
      <c r="J21" s="35">
        <v>0</v>
      </c>
      <c r="K21" s="35">
        <v>0</v>
      </c>
      <c r="L21" s="38">
        <v>0</v>
      </c>
      <c r="M21" s="35">
        <v>0</v>
      </c>
      <c r="N21" s="39">
        <v>0</v>
      </c>
    </row>
    <row r="22" spans="2:14" ht="12.75">
      <c r="B22" s="23" t="s">
        <v>7</v>
      </c>
      <c r="C22" s="76">
        <f>18620219.52/1000-167</f>
        <v>18453</v>
      </c>
      <c r="D22" s="57">
        <f>34221632.74/1000-18364</f>
        <v>15858</v>
      </c>
      <c r="E22" s="53">
        <v>21699</v>
      </c>
      <c r="F22" s="57">
        <v>13586</v>
      </c>
      <c r="G22" s="53">
        <v>20524</v>
      </c>
      <c r="H22" s="58">
        <v>27400</v>
      </c>
      <c r="I22" s="35">
        <v>0</v>
      </c>
      <c r="J22" s="35">
        <v>0</v>
      </c>
      <c r="K22" s="35">
        <v>0</v>
      </c>
      <c r="L22" s="38">
        <v>0</v>
      </c>
      <c r="M22" s="35">
        <v>0</v>
      </c>
      <c r="N22" s="39">
        <v>0</v>
      </c>
    </row>
    <row r="23" spans="2:14" ht="12.75">
      <c r="B23" s="23" t="s">
        <v>2</v>
      </c>
      <c r="C23" s="59">
        <f>0/1000</f>
        <v>0</v>
      </c>
      <c r="D23" s="54">
        <f>0/1000</f>
        <v>0</v>
      </c>
      <c r="E23" s="59">
        <v>0</v>
      </c>
      <c r="F23" s="54">
        <v>0</v>
      </c>
      <c r="G23" s="59">
        <v>0</v>
      </c>
      <c r="H23" s="55">
        <v>0</v>
      </c>
      <c r="I23" s="35">
        <v>0</v>
      </c>
      <c r="J23" s="35">
        <v>0</v>
      </c>
      <c r="K23" s="35">
        <v>0</v>
      </c>
      <c r="L23" s="38">
        <v>0</v>
      </c>
      <c r="M23" s="35">
        <v>0</v>
      </c>
      <c r="N23" s="39">
        <v>0</v>
      </c>
    </row>
    <row r="24" spans="2:14" ht="12.75">
      <c r="B24" s="32" t="s">
        <v>15</v>
      </c>
      <c r="C24" s="53"/>
      <c r="D24" s="62"/>
      <c r="E24" s="53"/>
      <c r="F24" s="62"/>
      <c r="G24" s="53"/>
      <c r="H24" s="63"/>
      <c r="I24" s="36"/>
      <c r="J24" s="36"/>
      <c r="K24" s="36"/>
      <c r="L24" s="40"/>
      <c r="M24" s="36"/>
      <c r="N24" s="41"/>
    </row>
    <row r="25" spans="2:14" ht="12.75">
      <c r="B25" s="23" t="s">
        <v>13</v>
      </c>
      <c r="C25" s="56">
        <f>(5887635848.73998+187413612.2)/1000</f>
        <v>6075049</v>
      </c>
      <c r="D25" s="51">
        <f>(4418620041.36+309870013.080001)/1000</f>
        <v>4728490</v>
      </c>
      <c r="E25" s="56">
        <v>6018547</v>
      </c>
      <c r="F25" s="51">
        <v>4748521</v>
      </c>
      <c r="G25" s="56">
        <v>5305791</v>
      </c>
      <c r="H25" s="52">
        <v>4833716</v>
      </c>
      <c r="I25" s="35">
        <v>3.91</v>
      </c>
      <c r="J25" s="35">
        <v>0.68</v>
      </c>
      <c r="K25" s="35">
        <v>3.94</v>
      </c>
      <c r="L25" s="38">
        <v>0.69</v>
      </c>
      <c r="M25" s="35">
        <v>5</v>
      </c>
      <c r="N25" s="39">
        <v>1</v>
      </c>
    </row>
    <row r="26" spans="2:14" ht="12.75">
      <c r="B26" s="33" t="s">
        <v>7</v>
      </c>
      <c r="C26" s="53">
        <f>774154087.83/1000-818</f>
        <v>773336</v>
      </c>
      <c r="D26" s="57">
        <f>354690085.58/1000-57894</f>
        <v>296796</v>
      </c>
      <c r="E26" s="53">
        <v>799324</v>
      </c>
      <c r="F26" s="57">
        <v>279237</v>
      </c>
      <c r="G26" s="53">
        <v>706201</v>
      </c>
      <c r="H26" s="58">
        <v>370139</v>
      </c>
      <c r="I26" s="35">
        <v>3.55</v>
      </c>
      <c r="J26" s="35">
        <v>1.42</v>
      </c>
      <c r="K26" s="35">
        <v>3.54</v>
      </c>
      <c r="L26" s="38">
        <v>1.48</v>
      </c>
      <c r="M26" s="35">
        <v>4</v>
      </c>
      <c r="N26" s="39">
        <v>2</v>
      </c>
    </row>
    <row r="27" spans="2:14" ht="12.75">
      <c r="B27" s="23" t="s">
        <v>2</v>
      </c>
      <c r="C27" s="56">
        <f>0/1000</f>
        <v>0</v>
      </c>
      <c r="D27" s="51">
        <f>0/1000</f>
        <v>0</v>
      </c>
      <c r="E27" s="56">
        <v>0</v>
      </c>
      <c r="F27" s="51">
        <v>0</v>
      </c>
      <c r="G27" s="56">
        <v>0</v>
      </c>
      <c r="H27" s="52">
        <v>0</v>
      </c>
      <c r="I27" s="35">
        <v>0</v>
      </c>
      <c r="J27" s="35">
        <v>0</v>
      </c>
      <c r="K27" s="35">
        <v>0</v>
      </c>
      <c r="L27" s="38">
        <v>0</v>
      </c>
      <c r="M27" s="35">
        <v>0</v>
      </c>
      <c r="N27" s="39">
        <v>0</v>
      </c>
    </row>
    <row r="28" spans="2:14" ht="12.75">
      <c r="B28" s="31" t="s">
        <v>19</v>
      </c>
      <c r="C28" s="53"/>
      <c r="D28" s="62"/>
      <c r="E28" s="64"/>
      <c r="F28" s="65"/>
      <c r="G28" s="65"/>
      <c r="H28" s="66"/>
      <c r="I28" s="37"/>
      <c r="J28" s="37"/>
      <c r="K28" s="37"/>
      <c r="L28" s="42"/>
      <c r="M28" s="37"/>
      <c r="N28" s="41"/>
    </row>
    <row r="29" spans="2:14" ht="12.75">
      <c r="B29" s="23" t="s">
        <v>13</v>
      </c>
      <c r="C29" s="56">
        <f aca="true" t="shared" si="0" ref="C29:D31">C13+C17+C21+C25</f>
        <v>9448625</v>
      </c>
      <c r="D29" s="51">
        <f t="shared" si="0"/>
        <v>7561520</v>
      </c>
      <c r="E29" s="67">
        <v>9318765</v>
      </c>
      <c r="F29" s="67">
        <v>7515126</v>
      </c>
      <c r="G29" s="67">
        <v>7098055</v>
      </c>
      <c r="H29" s="68">
        <v>6282783</v>
      </c>
      <c r="I29" s="35">
        <f aca="true" t="shared" si="1" ref="I29:J31">IF(C29=0,0,(C13*I13+C17*I17+C21*I21+C25*I25)/C29)</f>
        <v>2.66</v>
      </c>
      <c r="J29" s="35">
        <f t="shared" si="1"/>
        <v>0.43</v>
      </c>
      <c r="K29" s="35">
        <v>2.69</v>
      </c>
      <c r="L29" s="38">
        <v>0.44</v>
      </c>
      <c r="M29" s="35">
        <v>3.94</v>
      </c>
      <c r="N29" s="39">
        <v>0.78</v>
      </c>
    </row>
    <row r="30" spans="2:14" ht="12.75">
      <c r="B30" s="23" t="s">
        <v>7</v>
      </c>
      <c r="C30" s="53">
        <f t="shared" si="0"/>
        <v>3985344</v>
      </c>
      <c r="D30" s="69">
        <f t="shared" si="0"/>
        <v>2862999</v>
      </c>
      <c r="E30" s="70">
        <v>4117316</v>
      </c>
      <c r="F30" s="70">
        <v>2929555</v>
      </c>
      <c r="G30" s="70">
        <v>3235205</v>
      </c>
      <c r="H30" s="71">
        <v>2041918</v>
      </c>
      <c r="I30" s="44">
        <f t="shared" si="1"/>
        <v>0.73</v>
      </c>
      <c r="J30" s="44">
        <f t="shared" si="1"/>
        <v>0.16</v>
      </c>
      <c r="K30" s="44">
        <v>0.72</v>
      </c>
      <c r="L30" s="45">
        <v>0.16</v>
      </c>
      <c r="M30" s="44">
        <v>0.96</v>
      </c>
      <c r="N30" s="46">
        <v>0.36</v>
      </c>
    </row>
    <row r="31" spans="2:14" ht="12.75">
      <c r="B31" s="24" t="s">
        <v>2</v>
      </c>
      <c r="C31" s="72">
        <f t="shared" si="0"/>
        <v>979</v>
      </c>
      <c r="D31" s="73">
        <f t="shared" si="0"/>
        <v>13467</v>
      </c>
      <c r="E31" s="73">
        <v>986</v>
      </c>
      <c r="F31" s="74">
        <v>15256</v>
      </c>
      <c r="G31" s="75">
        <v>2387</v>
      </c>
      <c r="H31" s="75">
        <v>2658</v>
      </c>
      <c r="I31" s="47">
        <f t="shared" si="1"/>
        <v>0</v>
      </c>
      <c r="J31" s="47">
        <f t="shared" si="1"/>
        <v>0</v>
      </c>
      <c r="K31" s="47">
        <v>0</v>
      </c>
      <c r="L31" s="48">
        <v>0</v>
      </c>
      <c r="M31" s="47">
        <v>0</v>
      </c>
      <c r="N31" s="49">
        <v>0</v>
      </c>
    </row>
    <row r="32" spans="2:4" ht="12.75">
      <c r="B32" s="3"/>
      <c r="D32" s="25"/>
    </row>
    <row r="33" ht="12.75">
      <c r="B33" s="26" t="s">
        <v>6</v>
      </c>
    </row>
    <row r="34" ht="12.75">
      <c r="B34" s="26" t="s">
        <v>29</v>
      </c>
    </row>
    <row r="35" ht="12.75">
      <c r="B35" s="26" t="s">
        <v>30</v>
      </c>
    </row>
    <row r="36" ht="12.75">
      <c r="B36" s="26" t="s">
        <v>20</v>
      </c>
    </row>
    <row r="37" ht="12.75">
      <c r="B37" s="26" t="s">
        <v>23</v>
      </c>
    </row>
    <row r="38" ht="12.75">
      <c r="B38" s="3"/>
    </row>
    <row r="39" ht="12.75">
      <c r="B39" s="3" t="s">
        <v>4</v>
      </c>
    </row>
    <row r="40" spans="2:7" ht="15">
      <c r="B40" s="3" t="s">
        <v>28</v>
      </c>
      <c r="G40" s="78" t="s">
        <v>26</v>
      </c>
    </row>
    <row r="41" ht="12.75">
      <c r="B41" s="3"/>
    </row>
    <row r="42" ht="12.75">
      <c r="B42" s="3" t="s">
        <v>27</v>
      </c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spans="2:3" ht="12.75">
      <c r="B48" s="3" t="s">
        <v>14</v>
      </c>
      <c r="C48" s="77">
        <v>44246</v>
      </c>
    </row>
    <row r="49" ht="12.75">
      <c r="B49" s="3"/>
    </row>
    <row r="50" ht="12.75">
      <c r="B50" s="3"/>
    </row>
  </sheetData>
  <sheetProtection/>
  <mergeCells count="12">
    <mergeCell ref="I9:J9"/>
    <mergeCell ref="E9:F9"/>
    <mergeCell ref="C8:H8"/>
    <mergeCell ref="M9:N9"/>
    <mergeCell ref="I8:N8"/>
    <mergeCell ref="K9:L9"/>
    <mergeCell ref="B3:N3"/>
    <mergeCell ref="B4:N4"/>
    <mergeCell ref="B6:N6"/>
    <mergeCell ref="B8:B10"/>
    <mergeCell ref="C9:D9"/>
    <mergeCell ref="G9:H9"/>
  </mergeCells>
  <printOptions horizontalCentered="1"/>
  <pageMargins left="0" right="0" top="0" bottom="0" header="0.5118110236220472" footer="0.5118110236220472"/>
  <pageSetup horizontalDpi="600" verticalDpi="600" orientation="landscape" paperSize="9" scale="86" r:id="rId2"/>
  <colBreaks count="1" manualBreakCount="1">
    <brk id="14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21.00390625" style="0" customWidth="1"/>
    <col min="7" max="7" width="17.140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4" ht="12.75">
      <c r="A2" s="27"/>
      <c r="B2" s="27"/>
      <c r="C2" s="27"/>
      <c r="D2" s="27"/>
    </row>
    <row r="3" spans="1:4" ht="12.75">
      <c r="A3" s="27"/>
      <c r="B3" s="27"/>
      <c r="C3" s="27"/>
      <c r="D3" s="27"/>
    </row>
    <row r="4" spans="1:4" ht="12.75">
      <c r="A4" s="27"/>
      <c r="B4" s="27"/>
      <c r="C4" s="27"/>
      <c r="D4" s="27"/>
    </row>
    <row r="5" spans="1:4" ht="12.75">
      <c r="A5" s="27"/>
      <c r="B5" s="27"/>
      <c r="C5" s="27"/>
      <c r="D5" s="27"/>
    </row>
    <row r="6" spans="1:4" ht="12.75">
      <c r="A6" s="27"/>
      <c r="B6" s="27"/>
      <c r="C6" s="27"/>
      <c r="D6" s="27"/>
    </row>
    <row r="7" spans="1:4" ht="12.75">
      <c r="A7" s="27"/>
      <c r="B7" s="27"/>
      <c r="C7" s="27"/>
      <c r="D7" s="27"/>
    </row>
    <row r="8" spans="1:4" ht="12.75">
      <c r="A8" s="27"/>
      <c r="B8" s="27"/>
      <c r="C8" s="27"/>
      <c r="D8" s="27"/>
    </row>
    <row r="9" spans="1:4" ht="12.75">
      <c r="A9" s="27"/>
      <c r="B9" s="27"/>
      <c r="C9" s="27"/>
      <c r="D9" s="27"/>
    </row>
    <row r="10" spans="1:4" ht="12.75">
      <c r="A10" s="27"/>
      <c r="B10" s="27"/>
      <c r="C10" s="27"/>
      <c r="D10" s="27"/>
    </row>
    <row r="11" spans="1:4" ht="12.75">
      <c r="A11" s="27"/>
      <c r="B11" s="27"/>
      <c r="C11" s="27"/>
      <c r="D11" s="27"/>
    </row>
    <row r="12" spans="1:4" ht="12.75">
      <c r="A12" s="27"/>
      <c r="B12" s="27"/>
      <c r="C12" s="27"/>
      <c r="D12" s="27"/>
    </row>
    <row r="13" spans="1:7" ht="12.75">
      <c r="A13" s="43">
        <v>0</v>
      </c>
      <c r="B13" s="43">
        <v>0</v>
      </c>
      <c r="C13" s="43">
        <v>0</v>
      </c>
      <c r="D13" s="43">
        <v>0</v>
      </c>
      <c r="E13" s="43">
        <v>0</v>
      </c>
      <c r="F13" s="43">
        <v>0</v>
      </c>
      <c r="G13" s="43">
        <v>2370324490</v>
      </c>
    </row>
    <row r="14" spans="1:7" ht="12.75">
      <c r="A14" s="43">
        <v>0</v>
      </c>
      <c r="B14" s="43">
        <v>0</v>
      </c>
      <c r="C14" s="43">
        <v>0</v>
      </c>
      <c r="D14" s="43">
        <v>0</v>
      </c>
      <c r="E14" s="43">
        <v>0</v>
      </c>
      <c r="F14" s="43">
        <v>0</v>
      </c>
      <c r="G14" s="43">
        <v>2262728052</v>
      </c>
    </row>
    <row r="15" spans="1:7" ht="12.75">
      <c r="A15" s="43">
        <v>0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>
        <v>15255579</v>
      </c>
    </row>
    <row r="16" spans="1:7" ht="12.75">
      <c r="A16" s="43"/>
      <c r="B16" s="43"/>
      <c r="C16" s="43"/>
      <c r="D16" s="43"/>
      <c r="E16" s="43"/>
      <c r="F16" s="43"/>
      <c r="G16" s="43"/>
    </row>
    <row r="17" spans="1:7" s="34" customFormat="1" ht="12.75">
      <c r="A17" s="43">
        <v>1371427913</v>
      </c>
      <c r="B17" s="43">
        <v>62924672</v>
      </c>
      <c r="C17" s="43">
        <v>1332909006</v>
      </c>
      <c r="D17" s="43">
        <v>62161848</v>
      </c>
      <c r="E17" s="43">
        <v>1332909006</v>
      </c>
      <c r="F17" s="43">
        <v>62161848</v>
      </c>
      <c r="G17" s="43">
        <v>31080924</v>
      </c>
    </row>
    <row r="18" spans="1:7" ht="12.75">
      <c r="A18" s="43">
        <v>175296778</v>
      </c>
      <c r="B18" s="43">
        <v>43491619</v>
      </c>
      <c r="C18" s="43">
        <v>134325276</v>
      </c>
      <c r="D18" s="43">
        <v>42451064</v>
      </c>
      <c r="E18" s="43">
        <v>134325276</v>
      </c>
      <c r="F18" s="43">
        <v>42451064</v>
      </c>
      <c r="G18" s="43">
        <v>374003837</v>
      </c>
    </row>
    <row r="19" spans="1:7" ht="12.75">
      <c r="A19" s="43">
        <v>0</v>
      </c>
      <c r="B19" s="43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</row>
    <row r="20" spans="1:7" ht="12.75">
      <c r="A20" s="43"/>
      <c r="B20" s="43"/>
      <c r="C20" s="43"/>
      <c r="D20" s="43"/>
      <c r="E20" s="43"/>
      <c r="F20" s="43"/>
      <c r="G20" s="43"/>
    </row>
    <row r="21" spans="1:7" ht="12.75">
      <c r="A21" s="43">
        <v>0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3">
        <v>365199558</v>
      </c>
    </row>
    <row r="22" spans="1:7" ht="12.75">
      <c r="A22" s="43">
        <v>0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  <c r="G22" s="43">
        <v>33350192</v>
      </c>
    </row>
    <row r="23" spans="1:7" ht="12.75">
      <c r="A23" s="43">
        <v>0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</row>
    <row r="24" spans="1:7" ht="12.75">
      <c r="A24" s="43"/>
      <c r="B24" s="43"/>
      <c r="C24" s="43"/>
      <c r="D24" s="43"/>
      <c r="E24" s="43"/>
      <c r="F24" s="43"/>
      <c r="G24" s="43"/>
    </row>
    <row r="25" spans="1:7" s="34" customFormat="1" ht="12.75">
      <c r="A25" s="43">
        <v>23778205287</v>
      </c>
      <c r="B25" s="43">
        <v>3229280711</v>
      </c>
      <c r="C25" s="43">
        <v>23738197006</v>
      </c>
      <c r="D25" s="43">
        <v>3265110360</v>
      </c>
      <c r="E25" s="43">
        <v>23738197006</v>
      </c>
      <c r="F25" s="43">
        <v>3265110360</v>
      </c>
      <c r="G25" s="43">
        <v>4748520786</v>
      </c>
    </row>
    <row r="26" spans="1:7" ht="12.75">
      <c r="A26" s="43">
        <v>2751213214</v>
      </c>
      <c r="B26" s="43">
        <v>505134891</v>
      </c>
      <c r="C26" s="43">
        <v>2830434181</v>
      </c>
      <c r="D26" s="43">
        <v>501971718</v>
      </c>
      <c r="E26" s="43">
        <v>2830434181</v>
      </c>
      <c r="F26" s="43">
        <v>501971718</v>
      </c>
      <c r="G26" s="43">
        <v>338840280</v>
      </c>
    </row>
    <row r="27" spans="1:7" ht="12.75">
      <c r="A27" s="43">
        <v>0</v>
      </c>
      <c r="B27" s="43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</row>
    <row r="28" ht="12.75">
      <c r="A28" s="27"/>
    </row>
    <row r="29" ht="12.75">
      <c r="A29" s="27"/>
    </row>
    <row r="30" ht="12.75">
      <c r="A30" s="27"/>
    </row>
    <row r="31" ht="12.75">
      <c r="A31" s="27"/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  <row r="37" ht="12.75">
      <c r="A37" s="27"/>
    </row>
    <row r="38" ht="12.75">
      <c r="A38" s="27"/>
    </row>
    <row r="39" ht="12.75">
      <c r="A39" s="27"/>
    </row>
    <row r="40" ht="12.75">
      <c r="A40" s="27"/>
    </row>
    <row r="41" ht="12.75">
      <c r="A41" s="27"/>
    </row>
    <row r="42" ht="12.75">
      <c r="A42" s="27"/>
    </row>
    <row r="43" ht="12.75">
      <c r="A43" s="27"/>
    </row>
    <row r="44" spans="1:3" ht="12.75">
      <c r="A44" s="27"/>
      <c r="B44">
        <v>0</v>
      </c>
      <c r="C44">
        <v>2179966.26</v>
      </c>
    </row>
  </sheetData>
  <sheetProtection/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milano</dc:creator>
  <cp:keywords/>
  <dc:description/>
  <cp:lastModifiedBy>Пользователь Windows</cp:lastModifiedBy>
  <cp:lastPrinted>2021-03-04T10:05:06Z</cp:lastPrinted>
  <dcterms:modified xsi:type="dcterms:W3CDTF">2021-03-04T10:49:30Z</dcterms:modified>
  <cp:category/>
  <cp:version/>
  <cp:contentType/>
  <cp:contentStatus/>
</cp:coreProperties>
</file>