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90" activeTab="0"/>
  </bookViews>
  <sheets>
    <sheet name="Sheet1" sheetId="1" r:id="rId1"/>
    <sheet name="Sheet2" sheetId="2" r:id="rId2"/>
  </sheets>
  <definedNames>
    <definedName name="_xlnm.Print_Area" localSheetId="0">'Sheet1'!$A$1:$M$46</definedName>
  </definedNames>
  <calcPr fullCalcOnLoad="1" fullPrecision="0"/>
</workbook>
</file>

<file path=xl/sharedStrings.xml><?xml version="1.0" encoding="utf-8"?>
<sst xmlns="http://schemas.openxmlformats.org/spreadsheetml/2006/main" count="54" uniqueCount="30">
  <si>
    <t>Executorul si numarul telefonului      O. Tabirta  022 30-32-85</t>
  </si>
  <si>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</si>
  <si>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</si>
  <si>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</si>
  <si>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</si>
  <si>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</si>
  <si>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</si>
  <si>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 xml:space="preserve"> Nota:    Informatia este dezvaluita, conform cerintelor expuse in Regulamentul cu privire la dezvaluirea de catre bancile din R.Moldova a informatiei aferente activitatilor lor. 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</si>
  <si>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</si>
  <si>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</si>
  <si>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</si>
  <si>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</si>
  <si>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</si>
  <si>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</si>
  <si>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</si>
  <si>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</si>
  <si>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</si>
  <si>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</si>
  <si>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</si>
  <si>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</si>
  <si>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la situatia   31.07.2020</t>
  </si>
  <si>
    <t>Total depozite:</t>
  </si>
  <si>
    <t>** sumele depozitelor in valuta straina se recalculeaza la cursul oficial al leului moldovenesc valabil la data gestionara.</t>
  </si>
  <si>
    <t>anului precedent celui gestionar</t>
  </si>
  <si>
    <t>Tipul de depozit</t>
  </si>
  <si>
    <t>*** se calculeaza conform pct. 4 din Instructiunea privind raportarea ratelor dobanzilor aplicate de bancile din R.Moldova.</t>
  </si>
  <si>
    <t>Depozite la vedere cu dobanda:</t>
  </si>
  <si>
    <t xml:space="preserve">Presedintele Comitetului de Conducere al bancii  </t>
  </si>
  <si>
    <t xml:space="preserve">*La aceasta categorie se includ de asemenea depozitele bugetului Republicii Moldova si ale bugetelor locale, ale bancilor, institutiilor financiare nebancare si ale altor </t>
  </si>
  <si>
    <t>persoane fizice care practica activitate de intreprinzator sau alt gen deactivitate etc.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</si>
</sst>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* _-#,##0\ &quot;Lei&quot;;* \-#,##0\ &quot;Lei&quot;;* _-&quot;-&quot;\ &quot;Lei&quot;;@"/>
    <numFmt numFmtId="173" formatCode="* #,##0;* \-#,##0;* &quot;-&quot;;@"/>
    <numFmt numFmtId="174" formatCode="* _-#,##0.00\ &quot;Lei&quot;;* \-#,##0.00\ &quot;Lei&quot;;* _-&quot;-&quot;??\ &quot;Lei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* _-&quot;$&quot;#,##0;* \-&quot;$&quot;#,##0;* _-&quot;$&quot;&quot;-&quot;;@"/>
    <numFmt numFmtId="181" formatCode="* _-&quot;$&quot;#,##0.00;* \-&quot;$&quot;#,##0.00;* _-&quot;$&quot;&quot;-&quot;??;@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#0.00"/>
    <numFmt numFmtId="191" formatCode="#0.0"/>
    <numFmt numFmtId="192" formatCode="#0"/>
    <numFmt numFmtId="193" formatCode="#0.0000000000000000"/>
    <numFmt numFmtId="194" formatCode="#0.000000000000000"/>
    <numFmt numFmtId="195" formatCode="#0.00000000000000"/>
    <numFmt numFmtId="196" formatCode="#0.0000000000000"/>
    <numFmt numFmtId="197" formatCode="#0.000000000000"/>
    <numFmt numFmtId="198" formatCode="#0.00000000000"/>
    <numFmt numFmtId="199" formatCode="#0.00000000000000000"/>
    <numFmt numFmtId="200" formatCode="#0.000000000000000000"/>
    <numFmt numFmtId="201" formatCode="#0.0000000000000000000"/>
    <numFmt numFmtId="202" formatCode="#0.00000000000000000000"/>
    <numFmt numFmtId="203" formatCode="#0.000000000000000000000"/>
    <numFmt numFmtId="204" formatCode="0.0E+00"/>
    <numFmt numFmtId="205" formatCode="0.E+00"/>
    <numFmt numFmtId="206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92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 wrapText="1"/>
      <protection/>
    </xf>
    <xf numFmtId="3" fontId="4" fillId="33" borderId="38" xfId="0" applyNumberFormat="1" applyFont="1" applyFill="1" applyBorder="1" applyAlignment="1" applyProtection="1">
      <alignment/>
      <protection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37" xfId="0" applyNumberFormat="1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3" fontId="4" fillId="33" borderId="41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19050</xdr:rowOff>
    </xdr:from>
    <xdr:to>
      <xdr:col>5</xdr:col>
      <xdr:colOff>247650</xdr:colOff>
      <xdr:row>45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705600"/>
          <a:ext cx="2133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8">
      <selection activeCell="A35" sqref="A35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" customHeight="1">
      <c r="A1" s="3"/>
      <c r="B1" s="3"/>
      <c r="C1" s="3"/>
      <c r="F1" s="3"/>
      <c r="G1" s="3"/>
      <c r="H1" s="3"/>
      <c r="J1" s="3"/>
      <c r="K1" s="28"/>
      <c r="L1" s="3"/>
      <c r="M1" s="3"/>
    </row>
    <row r="2" spans="1:13" ht="12.75">
      <c r="A2" s="3"/>
      <c r="B2" s="3"/>
      <c r="C2" s="3"/>
      <c r="F2" s="3"/>
      <c r="G2" s="3"/>
      <c r="H2" s="3"/>
      <c r="J2" s="3"/>
      <c r="L2" s="3"/>
      <c r="M2" s="3"/>
    </row>
    <row r="3" spans="1:13" ht="12.75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2.75">
      <c r="A4" s="91" t="s">
        <v>10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ht="12.75">
      <c r="A5" s="3"/>
    </row>
    <row r="6" spans="1:13" ht="12.75">
      <c r="A6" s="91" t="s">
        <v>20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ht="12.75">
      <c r="A7" s="3"/>
    </row>
    <row r="8" spans="1:13" ht="42.75" customHeight="1">
      <c r="A8" s="92" t="s">
        <v>24</v>
      </c>
      <c r="B8" s="89" t="s">
        <v>17</v>
      </c>
      <c r="C8" s="89"/>
      <c r="D8" s="89"/>
      <c r="E8" s="89"/>
      <c r="F8" s="89"/>
      <c r="G8" s="100"/>
      <c r="H8" s="89" t="s">
        <v>18</v>
      </c>
      <c r="I8" s="89"/>
      <c r="J8" s="89"/>
      <c r="K8" s="89"/>
      <c r="L8" s="89"/>
      <c r="M8" s="89"/>
    </row>
    <row r="9" spans="1:13" ht="12.75">
      <c r="A9" s="92"/>
      <c r="B9" s="94" t="s">
        <v>2</v>
      </c>
      <c r="C9" s="95"/>
      <c r="D9" s="99" t="s">
        <v>13</v>
      </c>
      <c r="E9" s="99"/>
      <c r="F9" s="96" t="s">
        <v>23</v>
      </c>
      <c r="G9" s="97"/>
      <c r="H9" s="98" t="s">
        <v>2</v>
      </c>
      <c r="I9" s="98"/>
      <c r="J9" s="90" t="s">
        <v>13</v>
      </c>
      <c r="K9" s="90"/>
      <c r="L9" s="87" t="s">
        <v>23</v>
      </c>
      <c r="M9" s="88"/>
    </row>
    <row r="10" spans="1:13" ht="38.25">
      <c r="A10" s="93"/>
      <c r="B10" s="4" t="s">
        <v>1</v>
      </c>
      <c r="C10" s="5" t="s">
        <v>6</v>
      </c>
      <c r="D10" s="6" t="s">
        <v>1</v>
      </c>
      <c r="E10" s="7" t="s">
        <v>6</v>
      </c>
      <c r="F10" s="6" t="s">
        <v>1</v>
      </c>
      <c r="G10" s="8" t="s">
        <v>6</v>
      </c>
      <c r="H10" s="9" t="s">
        <v>1</v>
      </c>
      <c r="I10" s="10" t="s">
        <v>9</v>
      </c>
      <c r="J10" s="11" t="s">
        <v>1</v>
      </c>
      <c r="K10" s="11" t="s">
        <v>9</v>
      </c>
      <c r="L10" s="12" t="s">
        <v>1</v>
      </c>
      <c r="M10" s="13" t="s">
        <v>9</v>
      </c>
    </row>
    <row r="11" spans="1:13" ht="12.75">
      <c r="A11" s="14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11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14</v>
      </c>
      <c r="B13" s="74">
        <f>(1806907676.08+478204.59)/1000</f>
        <v>1807386</v>
      </c>
      <c r="C13" s="75">
        <f>(1902540318.75+0)/1000</f>
        <v>1902540</v>
      </c>
      <c r="D13" s="50">
        <v>1783081</v>
      </c>
      <c r="E13" s="51">
        <v>1803401</v>
      </c>
      <c r="F13" s="50">
        <v>366335</v>
      </c>
      <c r="G13" s="52">
        <v>1194527</v>
      </c>
      <c r="H13" s="35">
        <v>0</v>
      </c>
      <c r="I13" s="35">
        <v>0</v>
      </c>
      <c r="J13" s="35">
        <v>0</v>
      </c>
      <c r="K13" s="38">
        <v>0</v>
      </c>
      <c r="L13" s="35">
        <v>0</v>
      </c>
      <c r="M13" s="39">
        <v>0</v>
      </c>
    </row>
    <row r="14" spans="1:13" ht="12.75">
      <c r="A14" s="23" t="s">
        <v>8</v>
      </c>
      <c r="B14" s="76">
        <f>(2411106856.95+0)/1000</f>
        <v>2411107</v>
      </c>
      <c r="C14" s="77">
        <f>(2264708803.3+0)/1000</f>
        <v>2264709</v>
      </c>
      <c r="D14" s="53">
        <v>2169416</v>
      </c>
      <c r="E14" s="54">
        <v>2399991</v>
      </c>
      <c r="F14" s="53">
        <v>2229366</v>
      </c>
      <c r="G14" s="55">
        <v>1569668</v>
      </c>
      <c r="H14" s="35">
        <v>0</v>
      </c>
      <c r="I14" s="35">
        <v>0</v>
      </c>
      <c r="J14" s="35">
        <v>0</v>
      </c>
      <c r="K14" s="38">
        <v>0</v>
      </c>
      <c r="L14" s="35">
        <v>0</v>
      </c>
      <c r="M14" s="39">
        <v>0</v>
      </c>
    </row>
    <row r="15" spans="1:13" ht="12.75">
      <c r="A15" s="23" t="s">
        <v>3</v>
      </c>
      <c r="B15" s="78">
        <f>29196027.31/1000</f>
        <v>29196</v>
      </c>
      <c r="C15" s="75">
        <f>3720747.87/1000</f>
        <v>3721</v>
      </c>
      <c r="D15" s="56">
        <v>19800</v>
      </c>
      <c r="E15" s="51">
        <v>7036</v>
      </c>
      <c r="F15" s="56">
        <v>2387</v>
      </c>
      <c r="G15" s="52">
        <v>2658</v>
      </c>
      <c r="H15" s="35">
        <v>0</v>
      </c>
      <c r="I15" s="35">
        <v>0</v>
      </c>
      <c r="J15" s="35">
        <v>0</v>
      </c>
      <c r="K15" s="38">
        <v>0</v>
      </c>
      <c r="L15" s="35">
        <v>0</v>
      </c>
      <c r="M15" s="39">
        <v>0</v>
      </c>
    </row>
    <row r="16" spans="1:13" ht="12.75">
      <c r="A16" s="31" t="s">
        <v>26</v>
      </c>
      <c r="B16" s="76"/>
      <c r="C16" s="79"/>
      <c r="D16" s="53"/>
      <c r="E16" s="57"/>
      <c r="F16" s="53"/>
      <c r="G16" s="58"/>
      <c r="H16" s="36"/>
      <c r="I16" s="36"/>
      <c r="J16" s="36"/>
      <c r="K16" s="40"/>
      <c r="L16" s="36"/>
      <c r="M16" s="41"/>
    </row>
    <row r="17" spans="1:13" ht="12.75">
      <c r="A17" s="23" t="s">
        <v>14</v>
      </c>
      <c r="B17" s="78">
        <f>(973432193.96+0)/1000</f>
        <v>973432</v>
      </c>
      <c r="C17" s="78">
        <f>(27103711.2+0)/1000</f>
        <v>27104</v>
      </c>
      <c r="D17" s="56">
        <v>950755</v>
      </c>
      <c r="E17" s="56">
        <v>27716</v>
      </c>
      <c r="F17" s="56">
        <v>1425556</v>
      </c>
      <c r="G17" s="59">
        <v>18270</v>
      </c>
      <c r="H17" s="35">
        <v>1.27</v>
      </c>
      <c r="I17" s="35">
        <v>2</v>
      </c>
      <c r="J17" s="35">
        <v>1.25</v>
      </c>
      <c r="K17" s="38">
        <v>2</v>
      </c>
      <c r="L17" s="35">
        <v>1</v>
      </c>
      <c r="M17" s="39">
        <v>2</v>
      </c>
    </row>
    <row r="18" spans="1:13" ht="12.75">
      <c r="A18" s="23" t="s">
        <v>8</v>
      </c>
      <c r="B18" s="76">
        <f>(137613277.46+0)/1000</f>
        <v>137613</v>
      </c>
      <c r="C18" s="80">
        <f>(111550592.56+0)/1000</f>
        <v>111551</v>
      </c>
      <c r="D18" s="53">
        <v>91580</v>
      </c>
      <c r="E18" s="60">
        <v>122262</v>
      </c>
      <c r="F18" s="53">
        <v>279114</v>
      </c>
      <c r="G18" s="61">
        <v>74711</v>
      </c>
      <c r="H18" s="35">
        <v>0.94</v>
      </c>
      <c r="I18" s="35">
        <v>0.22</v>
      </c>
      <c r="J18" s="35">
        <v>1.32</v>
      </c>
      <c r="K18" s="38">
        <v>0.24</v>
      </c>
      <c r="L18" s="37">
        <v>1</v>
      </c>
      <c r="M18" s="39">
        <v>0</v>
      </c>
    </row>
    <row r="19" spans="1:13" ht="12.75">
      <c r="A19" s="23" t="s">
        <v>3</v>
      </c>
      <c r="B19" s="78">
        <f>0/1000</f>
        <v>0</v>
      </c>
      <c r="C19" s="75">
        <f>0/1000</f>
        <v>0</v>
      </c>
      <c r="D19" s="56">
        <v>0</v>
      </c>
      <c r="E19" s="51">
        <v>0</v>
      </c>
      <c r="F19" s="56">
        <v>0</v>
      </c>
      <c r="G19" s="52">
        <v>0</v>
      </c>
      <c r="H19" s="35">
        <v>0</v>
      </c>
      <c r="I19" s="35">
        <v>0</v>
      </c>
      <c r="J19" s="35">
        <v>0</v>
      </c>
      <c r="K19" s="38">
        <v>0</v>
      </c>
      <c r="L19" s="35">
        <v>0</v>
      </c>
      <c r="M19" s="39">
        <v>0</v>
      </c>
    </row>
    <row r="20" spans="1:13" ht="12.75">
      <c r="A20" s="31" t="s">
        <v>12</v>
      </c>
      <c r="B20" s="76"/>
      <c r="C20" s="77"/>
      <c r="D20" s="53"/>
      <c r="E20" s="54"/>
      <c r="F20" s="53"/>
      <c r="G20" s="55"/>
      <c r="H20" s="36"/>
      <c r="I20" s="36"/>
      <c r="J20" s="36"/>
      <c r="K20" s="40"/>
      <c r="L20" s="36"/>
      <c r="M20" s="41"/>
    </row>
    <row r="21" spans="1:13" ht="12.75">
      <c r="A21" s="23" t="s">
        <v>14</v>
      </c>
      <c r="B21" s="78">
        <f>(1364571.78+1268848.64+0)/1000</f>
        <v>2633</v>
      </c>
      <c r="C21" s="75">
        <f>(249535054.99+142102016.63)/1000</f>
        <v>391637</v>
      </c>
      <c r="D21" s="56">
        <v>2731</v>
      </c>
      <c r="E21" s="51">
        <v>384724</v>
      </c>
      <c r="F21" s="56">
        <v>373</v>
      </c>
      <c r="G21" s="52">
        <v>236270</v>
      </c>
      <c r="H21" s="35">
        <v>0</v>
      </c>
      <c r="I21" s="35">
        <v>0</v>
      </c>
      <c r="J21" s="35">
        <v>0</v>
      </c>
      <c r="K21" s="38">
        <v>0</v>
      </c>
      <c r="L21" s="35">
        <v>0</v>
      </c>
      <c r="M21" s="39">
        <v>0</v>
      </c>
    </row>
    <row r="22" spans="1:13" ht="12.75">
      <c r="A22" s="23" t="s">
        <v>8</v>
      </c>
      <c r="B22" s="76">
        <f>20723599.79/1000</f>
        <v>20724</v>
      </c>
      <c r="C22" s="79">
        <f>26560835.48/1000-13027</f>
        <v>13534</v>
      </c>
      <c r="D22" s="53">
        <v>22659</v>
      </c>
      <c r="E22" s="57">
        <v>14483</v>
      </c>
      <c r="F22" s="53">
        <v>20524</v>
      </c>
      <c r="G22" s="58">
        <v>27400</v>
      </c>
      <c r="H22" s="35">
        <v>0</v>
      </c>
      <c r="I22" s="35">
        <v>0</v>
      </c>
      <c r="J22" s="35">
        <v>0</v>
      </c>
      <c r="K22" s="38">
        <v>0</v>
      </c>
      <c r="L22" s="35">
        <v>0</v>
      </c>
      <c r="M22" s="39">
        <v>0</v>
      </c>
    </row>
    <row r="23" spans="1:13" ht="12.75">
      <c r="A23" s="23" t="s">
        <v>3</v>
      </c>
      <c r="B23" s="81">
        <f>0/1000</f>
        <v>0</v>
      </c>
      <c r="C23" s="77">
        <f>0/1000</f>
        <v>0</v>
      </c>
      <c r="D23" s="59">
        <v>0</v>
      </c>
      <c r="E23" s="54">
        <v>0</v>
      </c>
      <c r="F23" s="59">
        <v>0</v>
      </c>
      <c r="G23" s="55">
        <v>0</v>
      </c>
      <c r="H23" s="35">
        <v>0</v>
      </c>
      <c r="I23" s="35">
        <v>0</v>
      </c>
      <c r="J23" s="35">
        <v>0</v>
      </c>
      <c r="K23" s="38">
        <v>0</v>
      </c>
      <c r="L23" s="35">
        <v>0</v>
      </c>
      <c r="M23" s="39">
        <v>0</v>
      </c>
    </row>
    <row r="24" spans="1:13" ht="12.75">
      <c r="A24" s="32" t="s">
        <v>16</v>
      </c>
      <c r="B24" s="76"/>
      <c r="C24" s="82"/>
      <c r="D24" s="53"/>
      <c r="E24" s="62"/>
      <c r="F24" s="53"/>
      <c r="G24" s="63"/>
      <c r="H24" s="36"/>
      <c r="I24" s="36"/>
      <c r="J24" s="36"/>
      <c r="K24" s="40"/>
      <c r="L24" s="36"/>
      <c r="M24" s="41"/>
    </row>
    <row r="25" spans="1:13" ht="12.75">
      <c r="A25" s="23" t="s">
        <v>14</v>
      </c>
      <c r="B25" s="78">
        <f>(5505990674.84001+258203660.96)/1000</f>
        <v>5764194</v>
      </c>
      <c r="C25" s="75">
        <f>(4239380890.42001+326052602.13)/1000</f>
        <v>4565433</v>
      </c>
      <c r="D25" s="56">
        <v>5726792</v>
      </c>
      <c r="E25" s="51">
        <v>4622714</v>
      </c>
      <c r="F25" s="56">
        <v>5305791</v>
      </c>
      <c r="G25" s="52">
        <v>4833716</v>
      </c>
      <c r="H25" s="35">
        <v>4.48</v>
      </c>
      <c r="I25" s="35">
        <v>0.82</v>
      </c>
      <c r="J25" s="35">
        <v>4.5</v>
      </c>
      <c r="K25" s="38">
        <v>0.86</v>
      </c>
      <c r="L25" s="35">
        <v>5</v>
      </c>
      <c r="M25" s="39">
        <v>1</v>
      </c>
    </row>
    <row r="26" spans="1:13" ht="12.75">
      <c r="A26" s="33" t="s">
        <v>8</v>
      </c>
      <c r="B26" s="76">
        <f>708946476.39/1000-1572</f>
        <v>707374</v>
      </c>
      <c r="C26" s="79">
        <f>340340306.62/1000-59896</f>
        <v>280444</v>
      </c>
      <c r="D26" s="53">
        <v>673706</v>
      </c>
      <c r="E26" s="57">
        <v>268475</v>
      </c>
      <c r="F26" s="53">
        <v>706201</v>
      </c>
      <c r="G26" s="58">
        <v>370139</v>
      </c>
      <c r="H26" s="35">
        <v>4.21</v>
      </c>
      <c r="I26" s="35">
        <v>1.8</v>
      </c>
      <c r="J26" s="35">
        <v>4.24</v>
      </c>
      <c r="K26" s="38">
        <v>1.83</v>
      </c>
      <c r="L26" s="35">
        <v>4</v>
      </c>
      <c r="M26" s="39">
        <v>2</v>
      </c>
    </row>
    <row r="27" spans="1:13" ht="12.75">
      <c r="A27" s="23" t="s">
        <v>3</v>
      </c>
      <c r="B27" s="78">
        <f>0/1000</f>
        <v>0</v>
      </c>
      <c r="C27" s="75">
        <f>0/1000</f>
        <v>0</v>
      </c>
      <c r="D27" s="56">
        <v>0</v>
      </c>
      <c r="E27" s="51">
        <v>0</v>
      </c>
      <c r="F27" s="56">
        <v>0</v>
      </c>
      <c r="G27" s="52">
        <v>0</v>
      </c>
      <c r="H27" s="35">
        <v>0</v>
      </c>
      <c r="I27" s="35">
        <v>0</v>
      </c>
      <c r="J27" s="35">
        <v>0</v>
      </c>
      <c r="K27" s="38">
        <v>0</v>
      </c>
      <c r="L27" s="35">
        <v>0</v>
      </c>
      <c r="M27" s="39">
        <v>0</v>
      </c>
    </row>
    <row r="28" spans="1:13" ht="12.75">
      <c r="A28" s="31" t="s">
        <v>21</v>
      </c>
      <c r="B28" s="76"/>
      <c r="C28" s="82"/>
      <c r="D28" s="64"/>
      <c r="E28" s="65"/>
      <c r="F28" s="65"/>
      <c r="G28" s="66"/>
      <c r="H28" s="37"/>
      <c r="I28" s="37"/>
      <c r="J28" s="37"/>
      <c r="K28" s="42"/>
      <c r="L28" s="37"/>
      <c r="M28" s="41"/>
    </row>
    <row r="29" spans="1:13" ht="12.75">
      <c r="A29" s="23" t="s">
        <v>14</v>
      </c>
      <c r="B29" s="78">
        <f aca="true" t="shared" si="0" ref="B29:C31">B13+B17+B21+B25</f>
        <v>8547645</v>
      </c>
      <c r="C29" s="75">
        <f t="shared" si="0"/>
        <v>6886714</v>
      </c>
      <c r="D29" s="67">
        <v>8463359</v>
      </c>
      <c r="E29" s="67">
        <v>6838555</v>
      </c>
      <c r="F29" s="67">
        <v>7098055</v>
      </c>
      <c r="G29" s="68">
        <v>6282783</v>
      </c>
      <c r="H29" s="35">
        <f aca="true" t="shared" si="1" ref="H29:K31">IF(B29=0,0,(B13*H13+B17*H17+B21*H21+B25*H25)/B29)</f>
        <v>3.17</v>
      </c>
      <c r="I29" s="35">
        <f t="shared" si="1"/>
        <v>0.55</v>
      </c>
      <c r="J29" s="35">
        <f t="shared" si="1"/>
        <v>3.19</v>
      </c>
      <c r="K29" s="38">
        <f t="shared" si="1"/>
        <v>0.59</v>
      </c>
      <c r="L29" s="35">
        <v>3.94</v>
      </c>
      <c r="M29" s="39">
        <v>0.78</v>
      </c>
    </row>
    <row r="30" spans="1:13" ht="12.75">
      <c r="A30" s="23" t="s">
        <v>8</v>
      </c>
      <c r="B30" s="76">
        <f t="shared" si="0"/>
        <v>3276818</v>
      </c>
      <c r="C30" s="84">
        <f t="shared" si="0"/>
        <v>2670238</v>
      </c>
      <c r="D30" s="69">
        <v>2957361</v>
      </c>
      <c r="E30" s="69">
        <v>2805211</v>
      </c>
      <c r="F30" s="69">
        <v>3235205</v>
      </c>
      <c r="G30" s="70">
        <v>2041918</v>
      </c>
      <c r="H30" s="44">
        <f t="shared" si="1"/>
        <v>0.95</v>
      </c>
      <c r="I30" s="44">
        <f t="shared" si="1"/>
        <v>0.2</v>
      </c>
      <c r="J30" s="44">
        <f t="shared" si="1"/>
        <v>1.01</v>
      </c>
      <c r="K30" s="45">
        <f t="shared" si="1"/>
        <v>0.19</v>
      </c>
      <c r="L30" s="44">
        <v>0.96</v>
      </c>
      <c r="M30" s="46">
        <v>0.36</v>
      </c>
    </row>
    <row r="31" spans="1:13" ht="12.75">
      <c r="A31" s="24" t="s">
        <v>3</v>
      </c>
      <c r="B31" s="85">
        <f t="shared" si="0"/>
        <v>29196</v>
      </c>
      <c r="C31" s="86">
        <f t="shared" si="0"/>
        <v>3721</v>
      </c>
      <c r="D31" s="71">
        <v>19800</v>
      </c>
      <c r="E31" s="72">
        <v>7036</v>
      </c>
      <c r="F31" s="73">
        <v>2387</v>
      </c>
      <c r="G31" s="73">
        <v>2658</v>
      </c>
      <c r="H31" s="47">
        <f t="shared" si="1"/>
        <v>0</v>
      </c>
      <c r="I31" s="47">
        <f t="shared" si="1"/>
        <v>0</v>
      </c>
      <c r="J31" s="47">
        <f t="shared" si="1"/>
        <v>0</v>
      </c>
      <c r="K31" s="48">
        <f t="shared" si="1"/>
        <v>0</v>
      </c>
      <c r="L31" s="47">
        <v>0</v>
      </c>
      <c r="M31" s="49">
        <v>0</v>
      </c>
    </row>
    <row r="32" spans="1:3" ht="12.75">
      <c r="A32" s="3"/>
      <c r="C32" s="25"/>
    </row>
    <row r="33" ht="12.75">
      <c r="A33" s="26" t="s">
        <v>7</v>
      </c>
    </row>
    <row r="34" s="101" customFormat="1" ht="12.75">
      <c r="A34" s="101" t="s">
        <v>28</v>
      </c>
    </row>
    <row r="35" s="101" customFormat="1" ht="12.75">
      <c r="A35" s="101" t="s">
        <v>29</v>
      </c>
    </row>
    <row r="36" ht="12.75">
      <c r="A36" s="26" t="s">
        <v>22</v>
      </c>
    </row>
    <row r="37" ht="12.75">
      <c r="A37" s="26" t="s">
        <v>25</v>
      </c>
    </row>
    <row r="38" ht="12.75">
      <c r="A38" s="3"/>
    </row>
    <row r="39" ht="12.75">
      <c r="A39" s="3" t="s">
        <v>5</v>
      </c>
    </row>
    <row r="40" ht="12.75">
      <c r="A40" s="3" t="s">
        <v>27</v>
      </c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 t="s">
        <v>0</v>
      </c>
    </row>
    <row r="46" spans="1:2" ht="12.75">
      <c r="A46" s="3" t="s">
        <v>15</v>
      </c>
      <c r="B46" s="83">
        <v>44062</v>
      </c>
    </row>
    <row r="47" ht="12.75">
      <c r="A47" s="3"/>
    </row>
    <row r="48" ht="12.75">
      <c r="A48" s="3"/>
    </row>
  </sheetData>
  <sheetProtection/>
  <mergeCells count="12"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  <mergeCell ref="F9:G9"/>
    <mergeCell ref="H9:I9"/>
  </mergeCells>
  <printOptions horizontalCentered="1"/>
  <pageMargins left="0" right="0" top="0" bottom="0" header="0.5118110236220472" footer="0.5118110236220472"/>
  <pageSetup horizontalDpi="300" verticalDpi="300" orientation="landscape" paperSize="9" scale="8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1524911372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1797728650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2050771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1234236586</v>
      </c>
      <c r="B17" s="43">
        <v>54207422</v>
      </c>
      <c r="C17" s="43">
        <v>1186249056</v>
      </c>
      <c r="D17" s="43">
        <v>55431860</v>
      </c>
      <c r="E17" s="43">
        <v>1456391993</v>
      </c>
      <c r="F17" s="43">
        <v>49556740</v>
      </c>
      <c r="G17" s="43">
        <v>24778370</v>
      </c>
    </row>
    <row r="18" spans="1:7" ht="12.75">
      <c r="A18" s="43">
        <v>129850685</v>
      </c>
      <c r="B18" s="43">
        <v>24993964</v>
      </c>
      <c r="C18" s="43">
        <v>120955646</v>
      </c>
      <c r="D18" s="43">
        <v>29521760</v>
      </c>
      <c r="E18" s="43">
        <v>168639470</v>
      </c>
      <c r="F18" s="43">
        <v>26527883</v>
      </c>
      <c r="G18" s="43">
        <v>61526725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523798505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38041224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25814392518</v>
      </c>
      <c r="B25" s="43">
        <v>3758549890</v>
      </c>
      <c r="C25" s="43">
        <v>25754790461</v>
      </c>
      <c r="D25" s="43">
        <v>3972993043</v>
      </c>
      <c r="E25" s="43">
        <v>27407949702</v>
      </c>
      <c r="F25" s="43">
        <v>4683589819</v>
      </c>
      <c r="G25" s="43">
        <v>4718123488</v>
      </c>
    </row>
    <row r="26" spans="1:7" ht="12.75">
      <c r="A26" s="43">
        <v>2985203144</v>
      </c>
      <c r="B26" s="43">
        <v>613193130</v>
      </c>
      <c r="C26" s="43">
        <v>2866866455</v>
      </c>
      <c r="D26" s="43">
        <v>603158729</v>
      </c>
      <c r="E26" s="43">
        <v>2909940444</v>
      </c>
      <c r="F26" s="43">
        <v>530564065</v>
      </c>
      <c r="G26" s="43">
        <v>279759060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2633420.42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2020-08-22T11:47:24Z</cp:lastPrinted>
  <dcterms:modified xsi:type="dcterms:W3CDTF">2020-08-24T12:09:22Z</dcterms:modified>
  <cp:category/>
  <cp:version/>
  <cp:contentType/>
  <cp:contentStatus/>
</cp:coreProperties>
</file>