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'Sheet1'!$A$1:$M$43</definedName>
  </definedNames>
  <calcPr fullCalcOnLoad="1" fullPrecision="0" iterate="1" iterateCount="100" iterateDelta="0.001"/>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<sst xmlns="http://schemas.openxmlformats.org/spreadsheetml/2006/main" count="54" uniqueCount="30">
  <si>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</si>
  <si>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</si>
  <si>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</si>
  <si>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</si>
  <si>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</si>
  <si>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</si>
  <si>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</si>
  <si>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</si>
  <si>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</si>
  <si>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</si>
  <si>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</si>
  <si>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</si>
  <si>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</si>
  <si>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</si>
  <si>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</si>
  <si>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</si>
  <si>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</si>
  <si>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</si>
  <si>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</si>
  <si>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</si>
  <si>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</si>
  <si>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</si>
  <si>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</si>
  <si>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</si>
  <si>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</si>
  <si>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</si>
  <si>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</si>
  <si>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la situatia   31.08.2019</t>
  </si>
  <si>
    <t>S.Cebotari</t>
  </si>
  <si>
    <t>*La aceasta categorie se includ de asemenea depozitele bugetului Republicii Moldova si ale bugetelor locale, ale bancilor, institutiilor financiare nebancare si ale altor persoane fizice care practica activitate de                          intreprinzator sau alt gen deactivitate etc.</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</si>
</sst>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92"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14" fontId="4" fillId="0" borderId="0" xfId="0" applyNumberFormat="1" applyFont="1" applyAlignment="1">
      <alignment/>
    </xf>
    <xf numFmtId="0" fontId="5" fillId="0" borderId="25"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32</xdr:row>
      <xdr:rowOff>28575</xdr:rowOff>
    </xdr:from>
    <xdr:to>
      <xdr:col>12</xdr:col>
      <xdr:colOff>552450</xdr:colOff>
      <xdr:row>42</xdr:row>
      <xdr:rowOff>0</xdr:rowOff>
    </xdr:to>
    <xdr:pic>
      <xdr:nvPicPr>
        <xdr:cNvPr id="1" name="Picture 1"/>
        <xdr:cNvPicPr preferRelativeResize="1">
          <a:picLocks noChangeAspect="1"/>
        </xdr:cNvPicPr>
      </xdr:nvPicPr>
      <xdr:blipFill>
        <a:blip r:embed="rId1"/>
        <a:srcRect t="2906"/>
        <a:stretch>
          <a:fillRect/>
        </a:stretch>
      </xdr:blipFill>
      <xdr:spPr>
        <a:xfrm>
          <a:off x="38100" y="5905500"/>
          <a:ext cx="11249025" cy="159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SheetLayoutView="100" zoomScalePageLayoutView="0" workbookViewId="0" topLeftCell="A16">
      <selection activeCell="I56" sqref="I56"/>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83" t="s">
        <v>4</v>
      </c>
      <c r="B3" s="83"/>
      <c r="C3" s="83"/>
      <c r="D3" s="83"/>
      <c r="E3" s="83"/>
      <c r="F3" s="83"/>
      <c r="G3" s="83"/>
      <c r="H3" s="83"/>
      <c r="I3" s="83"/>
      <c r="J3" s="83"/>
      <c r="K3" s="83"/>
      <c r="L3" s="83"/>
      <c r="M3" s="83"/>
    </row>
    <row r="4" spans="1:13" ht="12.75">
      <c r="A4" s="83" t="s">
        <v>10</v>
      </c>
      <c r="B4" s="83"/>
      <c r="C4" s="83"/>
      <c r="D4" s="83"/>
      <c r="E4" s="83"/>
      <c r="F4" s="83"/>
      <c r="G4" s="83"/>
      <c r="H4" s="83"/>
      <c r="I4" s="83"/>
      <c r="J4" s="83"/>
      <c r="K4" s="83"/>
      <c r="L4" s="83"/>
      <c r="M4" s="83"/>
    </row>
    <row r="5" ht="12.75">
      <c r="A5" s="3"/>
    </row>
    <row r="6" spans="1:13" ht="12.75">
      <c r="A6" s="83" t="s">
        <v>27</v>
      </c>
      <c r="B6" s="83"/>
      <c r="C6" s="83"/>
      <c r="D6" s="83"/>
      <c r="E6" s="83"/>
      <c r="F6" s="83"/>
      <c r="G6" s="83"/>
      <c r="H6" s="83"/>
      <c r="I6" s="83"/>
      <c r="J6" s="83"/>
      <c r="K6" s="83"/>
      <c r="L6" s="83"/>
      <c r="M6" s="83"/>
    </row>
    <row r="7" ht="12.75">
      <c r="A7" s="3"/>
    </row>
    <row r="8" spans="1:13" ht="42.75" customHeight="1">
      <c r="A8" s="84" t="s">
        <v>24</v>
      </c>
      <c r="B8" s="78" t="s">
        <v>17</v>
      </c>
      <c r="C8" s="78"/>
      <c r="D8" s="78"/>
      <c r="E8" s="78"/>
      <c r="F8" s="78"/>
      <c r="G8" s="79"/>
      <c r="H8" s="78" t="s">
        <v>18</v>
      </c>
      <c r="I8" s="78"/>
      <c r="J8" s="78"/>
      <c r="K8" s="78"/>
      <c r="L8" s="78"/>
      <c r="M8" s="78"/>
    </row>
    <row r="9" spans="1:13" ht="12.75">
      <c r="A9" s="84"/>
      <c r="B9" s="86" t="s">
        <v>2</v>
      </c>
      <c r="C9" s="87"/>
      <c r="D9" s="77" t="s">
        <v>13</v>
      </c>
      <c r="E9" s="77"/>
      <c r="F9" s="88" t="s">
        <v>23</v>
      </c>
      <c r="G9" s="89"/>
      <c r="H9" s="90" t="s">
        <v>2</v>
      </c>
      <c r="I9" s="90"/>
      <c r="J9" s="82" t="s">
        <v>13</v>
      </c>
      <c r="K9" s="82"/>
      <c r="L9" s="80" t="s">
        <v>23</v>
      </c>
      <c r="M9" s="81"/>
    </row>
    <row r="10" spans="1:13" ht="38.25">
      <c r="A10" s="85"/>
      <c r="B10" s="4" t="s">
        <v>1</v>
      </c>
      <c r="C10" s="5" t="s">
        <v>6</v>
      </c>
      <c r="D10" s="6" t="s">
        <v>1</v>
      </c>
      <c r="E10" s="7" t="s">
        <v>6</v>
      </c>
      <c r="F10" s="6" t="s">
        <v>1</v>
      </c>
      <c r="G10" s="8" t="s">
        <v>6</v>
      </c>
      <c r="H10" s="9" t="s">
        <v>1</v>
      </c>
      <c r="I10" s="10" t="s">
        <v>9</v>
      </c>
      <c r="J10" s="11" t="s">
        <v>1</v>
      </c>
      <c r="K10" s="11" t="s">
        <v>9</v>
      </c>
      <c r="L10" s="12" t="s">
        <v>1</v>
      </c>
      <c r="M10" s="13" t="s">
        <v>9</v>
      </c>
    </row>
    <row r="11" spans="1:13" ht="12.75">
      <c r="A11" s="14" t="s">
        <v>20</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50">
        <f>(388864046.07+592289.48)/1000</f>
        <v>389456</v>
      </c>
      <c r="C13" s="51">
        <f>(1509206719.25+0)/1000</f>
        <v>1509207</v>
      </c>
      <c r="D13" s="50">
        <v>373948</v>
      </c>
      <c r="E13" s="51">
        <v>1445257</v>
      </c>
      <c r="F13" s="50">
        <v>366335</v>
      </c>
      <c r="G13" s="52">
        <v>1194527</v>
      </c>
      <c r="H13" s="35">
        <v>0</v>
      </c>
      <c r="I13" s="35">
        <v>0</v>
      </c>
      <c r="J13" s="35">
        <v>0</v>
      </c>
      <c r="K13" s="38">
        <v>0</v>
      </c>
      <c r="L13" s="35">
        <v>0</v>
      </c>
      <c r="M13" s="39">
        <v>0</v>
      </c>
    </row>
    <row r="14" spans="1:13" ht="12.75">
      <c r="A14" s="23" t="s">
        <v>8</v>
      </c>
      <c r="B14" s="55">
        <f>(2178106213.82+0)/1000</f>
        <v>2178106</v>
      </c>
      <c r="C14" s="53">
        <f>(1668076105.35+0)/1000</f>
        <v>1668076</v>
      </c>
      <c r="D14" s="55">
        <v>2271426</v>
      </c>
      <c r="E14" s="53">
        <v>1578788</v>
      </c>
      <c r="F14" s="55">
        <v>2229366</v>
      </c>
      <c r="G14" s="54">
        <v>1569668</v>
      </c>
      <c r="H14" s="35">
        <v>0</v>
      </c>
      <c r="I14" s="35">
        <v>0</v>
      </c>
      <c r="J14" s="35">
        <v>0</v>
      </c>
      <c r="K14" s="38">
        <v>0</v>
      </c>
      <c r="L14" s="35">
        <v>0</v>
      </c>
      <c r="M14" s="39">
        <v>0</v>
      </c>
    </row>
    <row r="15" spans="1:13" ht="12.75">
      <c r="A15" s="23" t="s">
        <v>3</v>
      </c>
      <c r="B15" s="56">
        <f>23938931.45/1000</f>
        <v>23939</v>
      </c>
      <c r="C15" s="51">
        <f>4731495.2/1000</f>
        <v>4731</v>
      </c>
      <c r="D15" s="56">
        <v>17576</v>
      </c>
      <c r="E15" s="51">
        <v>1135</v>
      </c>
      <c r="F15" s="56">
        <v>2387</v>
      </c>
      <c r="G15" s="52">
        <v>2658</v>
      </c>
      <c r="H15" s="35">
        <v>0</v>
      </c>
      <c r="I15" s="35">
        <v>0</v>
      </c>
      <c r="J15" s="35">
        <v>0</v>
      </c>
      <c r="K15" s="38">
        <v>0</v>
      </c>
      <c r="L15" s="35">
        <v>0</v>
      </c>
      <c r="M15" s="39">
        <v>0</v>
      </c>
    </row>
    <row r="16" spans="1:13" ht="12.75">
      <c r="A16" s="31" t="s">
        <v>26</v>
      </c>
      <c r="B16" s="55"/>
      <c r="C16" s="57"/>
      <c r="D16" s="55"/>
      <c r="E16" s="57"/>
      <c r="F16" s="55"/>
      <c r="G16" s="58"/>
      <c r="H16" s="36"/>
      <c r="I16" s="36"/>
      <c r="J16" s="36"/>
      <c r="K16" s="40"/>
      <c r="L16" s="36"/>
      <c r="M16" s="41"/>
    </row>
    <row r="17" spans="1:13" ht="12.75">
      <c r="A17" s="23" t="s">
        <v>14</v>
      </c>
      <c r="B17" s="56">
        <f>(1675658937.11+0)/1000</f>
        <v>1675659</v>
      </c>
      <c r="C17" s="56">
        <f>(22341950.77+0)/1000</f>
        <v>22342</v>
      </c>
      <c r="D17" s="56">
        <v>1702325</v>
      </c>
      <c r="E17" s="56">
        <v>22508</v>
      </c>
      <c r="F17" s="56">
        <v>1425556</v>
      </c>
      <c r="G17" s="59">
        <v>18270</v>
      </c>
      <c r="H17" s="35">
        <v>1</v>
      </c>
      <c r="I17" s="35">
        <v>2</v>
      </c>
      <c r="J17" s="35">
        <v>0.91</v>
      </c>
      <c r="K17" s="38">
        <v>2</v>
      </c>
      <c r="L17" s="35">
        <v>0.92</v>
      </c>
      <c r="M17" s="39">
        <v>2</v>
      </c>
    </row>
    <row r="18" spans="1:13" ht="12.75">
      <c r="A18" s="23" t="s">
        <v>8</v>
      </c>
      <c r="B18" s="55">
        <f>(381145399.97+0)/1000</f>
        <v>381145</v>
      </c>
      <c r="C18" s="60">
        <f>(63935752.57+0)/1000</f>
        <v>63936</v>
      </c>
      <c r="D18" s="55">
        <v>366749</v>
      </c>
      <c r="E18" s="60">
        <v>50933</v>
      </c>
      <c r="F18" s="55">
        <v>279114</v>
      </c>
      <c r="G18" s="61">
        <v>74711</v>
      </c>
      <c r="H18" s="35">
        <v>1</v>
      </c>
      <c r="I18" s="35">
        <v>0</v>
      </c>
      <c r="J18" s="35">
        <v>1.12</v>
      </c>
      <c r="K18" s="38">
        <v>0.45</v>
      </c>
      <c r="L18" s="37">
        <v>1.18</v>
      </c>
      <c r="M18" s="39">
        <v>0.42</v>
      </c>
    </row>
    <row r="19" spans="1:13" ht="12.75">
      <c r="A19" s="23" t="s">
        <v>3</v>
      </c>
      <c r="B19" s="56">
        <f>0/1000</f>
        <v>0</v>
      </c>
      <c r="C19" s="51">
        <f>0/1000</f>
        <v>0</v>
      </c>
      <c r="D19" s="56">
        <v>0</v>
      </c>
      <c r="E19" s="51">
        <v>0</v>
      </c>
      <c r="F19" s="56">
        <v>0</v>
      </c>
      <c r="G19" s="52">
        <v>0</v>
      </c>
      <c r="H19" s="35">
        <v>0</v>
      </c>
      <c r="I19" s="35">
        <v>0</v>
      </c>
      <c r="J19" s="35">
        <v>0</v>
      </c>
      <c r="K19" s="38">
        <v>0</v>
      </c>
      <c r="L19" s="35">
        <v>0</v>
      </c>
      <c r="M19" s="39">
        <v>0</v>
      </c>
    </row>
    <row r="20" spans="1:13" ht="12.75">
      <c r="A20" s="31" t="s">
        <v>12</v>
      </c>
      <c r="B20" s="55"/>
      <c r="C20" s="53"/>
      <c r="D20" s="55"/>
      <c r="E20" s="53"/>
      <c r="F20" s="55"/>
      <c r="G20" s="54"/>
      <c r="H20" s="36"/>
      <c r="I20" s="36"/>
      <c r="J20" s="36"/>
      <c r="K20" s="40"/>
      <c r="L20" s="36"/>
      <c r="M20" s="41"/>
    </row>
    <row r="21" spans="1:13" ht="12.75">
      <c r="A21" s="23" t="s">
        <v>14</v>
      </c>
      <c r="B21" s="56">
        <f>(34485147.25+1588552.17+0)/1000</f>
        <v>36074</v>
      </c>
      <c r="C21" s="51">
        <f>(389855196.41+176623044.78)/1000</f>
        <v>566478</v>
      </c>
      <c r="D21" s="56">
        <v>14126</v>
      </c>
      <c r="E21" s="51">
        <v>618661</v>
      </c>
      <c r="F21" s="56">
        <v>373</v>
      </c>
      <c r="G21" s="52">
        <v>236270</v>
      </c>
      <c r="H21" s="35">
        <v>0</v>
      </c>
      <c r="I21" s="35">
        <v>0</v>
      </c>
      <c r="J21" s="35">
        <v>0</v>
      </c>
      <c r="K21" s="38">
        <v>0</v>
      </c>
      <c r="L21" s="35">
        <v>0</v>
      </c>
      <c r="M21" s="39">
        <v>0</v>
      </c>
    </row>
    <row r="22" spans="1:13" ht="12.75">
      <c r="A22" s="23" t="s">
        <v>8</v>
      </c>
      <c r="B22" s="55">
        <f>20414482.56/1000</f>
        <v>20414</v>
      </c>
      <c r="C22" s="57">
        <f>23607481.63/1000-8630</f>
        <v>14977</v>
      </c>
      <c r="D22" s="55">
        <v>24906</v>
      </c>
      <c r="E22" s="57">
        <v>14020</v>
      </c>
      <c r="F22" s="55">
        <v>20524</v>
      </c>
      <c r="G22" s="58">
        <v>27400</v>
      </c>
      <c r="H22" s="35">
        <v>0</v>
      </c>
      <c r="I22" s="35">
        <v>0</v>
      </c>
      <c r="J22" s="35">
        <v>0</v>
      </c>
      <c r="K22" s="38">
        <v>0</v>
      </c>
      <c r="L22" s="35">
        <v>0</v>
      </c>
      <c r="M22" s="39">
        <v>0</v>
      </c>
    </row>
    <row r="23" spans="1:13" ht="12.75">
      <c r="A23" s="23" t="s">
        <v>3</v>
      </c>
      <c r="B23" s="59">
        <f>0/1000</f>
        <v>0</v>
      </c>
      <c r="C23" s="53">
        <f>0/1000</f>
        <v>0</v>
      </c>
      <c r="D23" s="59">
        <v>0</v>
      </c>
      <c r="E23" s="53">
        <v>0</v>
      </c>
      <c r="F23" s="59">
        <v>0</v>
      </c>
      <c r="G23" s="54">
        <v>0</v>
      </c>
      <c r="H23" s="35">
        <v>0</v>
      </c>
      <c r="I23" s="35">
        <v>0</v>
      </c>
      <c r="J23" s="35">
        <v>0</v>
      </c>
      <c r="K23" s="38">
        <v>0</v>
      </c>
      <c r="L23" s="35">
        <v>0</v>
      </c>
      <c r="M23" s="39">
        <v>0</v>
      </c>
    </row>
    <row r="24" spans="1:13" ht="12.75">
      <c r="A24" s="32" t="s">
        <v>16</v>
      </c>
      <c r="B24" s="55"/>
      <c r="C24" s="62"/>
      <c r="D24" s="55"/>
      <c r="E24" s="62"/>
      <c r="F24" s="55"/>
      <c r="G24" s="63"/>
      <c r="H24" s="36"/>
      <c r="I24" s="36"/>
      <c r="J24" s="36"/>
      <c r="K24" s="40"/>
      <c r="L24" s="36"/>
      <c r="M24" s="41"/>
    </row>
    <row r="25" spans="1:13" ht="12.75">
      <c r="A25" s="23" t="s">
        <v>14</v>
      </c>
      <c r="B25" s="56">
        <f>(5177869993.88+401315693.3)/1000</f>
        <v>5579186</v>
      </c>
      <c r="C25" s="51">
        <f>(4225876391.93+392143449.270001)/1000</f>
        <v>4618020</v>
      </c>
      <c r="D25" s="56">
        <v>5625644</v>
      </c>
      <c r="E25" s="51">
        <v>4585618</v>
      </c>
      <c r="F25" s="56">
        <v>5305791</v>
      </c>
      <c r="G25" s="52">
        <v>4833716</v>
      </c>
      <c r="H25" s="35">
        <v>5</v>
      </c>
      <c r="I25" s="35">
        <v>1</v>
      </c>
      <c r="J25" s="35">
        <v>4.67</v>
      </c>
      <c r="K25" s="38">
        <v>0.98</v>
      </c>
      <c r="L25" s="35">
        <v>4.61</v>
      </c>
      <c r="M25" s="39">
        <v>0.91</v>
      </c>
    </row>
    <row r="26" spans="1:13" ht="12.75">
      <c r="A26" s="33" t="s">
        <v>8</v>
      </c>
      <c r="B26" s="55">
        <f>576694113.16/1000-1521</f>
        <v>575173</v>
      </c>
      <c r="C26" s="57">
        <f>425205305.29/1000-92623</f>
        <v>332582</v>
      </c>
      <c r="D26" s="55">
        <v>578495</v>
      </c>
      <c r="E26" s="57">
        <v>312704</v>
      </c>
      <c r="F26" s="55">
        <v>706201</v>
      </c>
      <c r="G26" s="58">
        <v>370139</v>
      </c>
      <c r="H26" s="35">
        <v>5</v>
      </c>
      <c r="I26" s="35">
        <v>2</v>
      </c>
      <c r="J26" s="35">
        <v>4.62</v>
      </c>
      <c r="K26" s="38">
        <v>1.87</v>
      </c>
      <c r="L26" s="35">
        <v>4.28</v>
      </c>
      <c r="M26" s="39">
        <v>1.85</v>
      </c>
    </row>
    <row r="27" spans="1:13" ht="12.75">
      <c r="A27" s="23" t="s">
        <v>3</v>
      </c>
      <c r="B27" s="56">
        <f>0/1000</f>
        <v>0</v>
      </c>
      <c r="C27" s="51">
        <f>0/1000</f>
        <v>0</v>
      </c>
      <c r="D27" s="56">
        <v>0</v>
      </c>
      <c r="E27" s="51">
        <v>0</v>
      </c>
      <c r="F27" s="56">
        <v>0</v>
      </c>
      <c r="G27" s="52">
        <v>0</v>
      </c>
      <c r="H27" s="35">
        <v>0</v>
      </c>
      <c r="I27" s="35">
        <v>0</v>
      </c>
      <c r="J27" s="35">
        <v>0</v>
      </c>
      <c r="K27" s="38">
        <v>0</v>
      </c>
      <c r="L27" s="35">
        <v>0</v>
      </c>
      <c r="M27" s="39">
        <v>0</v>
      </c>
    </row>
    <row r="28" spans="1:13" ht="12.75">
      <c r="A28" s="31" t="s">
        <v>21</v>
      </c>
      <c r="B28" s="55"/>
      <c r="C28" s="62"/>
      <c r="D28" s="64"/>
      <c r="E28" s="65"/>
      <c r="F28" s="65"/>
      <c r="G28" s="66"/>
      <c r="H28" s="37"/>
      <c r="I28" s="37"/>
      <c r="J28" s="37"/>
      <c r="K28" s="42"/>
      <c r="L28" s="37"/>
      <c r="M28" s="41"/>
    </row>
    <row r="29" spans="1:13" ht="12.75">
      <c r="A29" s="23" t="s">
        <v>14</v>
      </c>
      <c r="B29" s="56">
        <f aca="true" t="shared" si="0" ref="B29:C31">B13+B17+B21+B25</f>
        <v>7680375</v>
      </c>
      <c r="C29" s="51">
        <f t="shared" si="0"/>
        <v>6716047</v>
      </c>
      <c r="D29" s="67">
        <v>7716043</v>
      </c>
      <c r="E29" s="67">
        <v>6672044</v>
      </c>
      <c r="F29" s="67">
        <v>7098055</v>
      </c>
      <c r="G29" s="68">
        <v>6282783</v>
      </c>
      <c r="H29" s="35">
        <f aca="true" t="shared" si="1" ref="H29:I31">IF(B29=0,0,(B13*H13+B17*H17+B21*H21+B25*H25)/B29)</f>
        <v>3.85</v>
      </c>
      <c r="I29" s="35">
        <f t="shared" si="1"/>
        <v>0.69</v>
      </c>
      <c r="J29" s="35">
        <v>3.61</v>
      </c>
      <c r="K29" s="38">
        <v>0.68</v>
      </c>
      <c r="L29" s="35">
        <v>3.63</v>
      </c>
      <c r="M29" s="39">
        <v>0.71</v>
      </c>
    </row>
    <row r="30" spans="1:13" ht="12.75">
      <c r="A30" s="23" t="s">
        <v>8</v>
      </c>
      <c r="B30" s="55">
        <f t="shared" si="0"/>
        <v>3154838</v>
      </c>
      <c r="C30" s="69">
        <f t="shared" si="0"/>
        <v>2079571</v>
      </c>
      <c r="D30" s="70">
        <v>3241576</v>
      </c>
      <c r="E30" s="70">
        <v>1956445</v>
      </c>
      <c r="F30" s="70">
        <v>3235205</v>
      </c>
      <c r="G30" s="71">
        <v>2041918</v>
      </c>
      <c r="H30" s="44">
        <f t="shared" si="1"/>
        <v>1.03</v>
      </c>
      <c r="I30" s="44">
        <f t="shared" si="1"/>
        <v>0.32</v>
      </c>
      <c r="J30" s="44">
        <v>0.95</v>
      </c>
      <c r="K30" s="45">
        <v>0.31</v>
      </c>
      <c r="L30" s="44">
        <v>1.04</v>
      </c>
      <c r="M30" s="46">
        <v>0.35</v>
      </c>
    </row>
    <row r="31" spans="1:13" ht="12.75">
      <c r="A31" s="24" t="s">
        <v>3</v>
      </c>
      <c r="B31" s="72">
        <f t="shared" si="0"/>
        <v>23939</v>
      </c>
      <c r="C31" s="73">
        <f t="shared" si="0"/>
        <v>4731</v>
      </c>
      <c r="D31" s="73">
        <v>17576</v>
      </c>
      <c r="E31" s="74">
        <v>1135</v>
      </c>
      <c r="F31" s="75">
        <v>2387</v>
      </c>
      <c r="G31" s="75">
        <v>2658</v>
      </c>
      <c r="H31" s="47">
        <f t="shared" si="1"/>
        <v>0</v>
      </c>
      <c r="I31" s="47">
        <f t="shared" si="1"/>
        <v>0</v>
      </c>
      <c r="J31" s="47">
        <v>0</v>
      </c>
      <c r="K31" s="48">
        <v>0</v>
      </c>
      <c r="L31" s="47">
        <v>0</v>
      </c>
      <c r="M31" s="49">
        <v>0</v>
      </c>
    </row>
    <row r="32" spans="1:3" ht="12.75">
      <c r="A32" s="3"/>
      <c r="C32" s="25"/>
    </row>
    <row r="33" ht="12.75">
      <c r="A33" s="26" t="s">
        <v>7</v>
      </c>
    </row>
    <row r="34" ht="12.75">
      <c r="A34" s="26" t="s">
        <v>29</v>
      </c>
    </row>
    <row r="35" ht="12.75">
      <c r="A35" s="26" t="s">
        <v>22</v>
      </c>
    </row>
    <row r="36" ht="12.75">
      <c r="A36" s="26" t="s">
        <v>25</v>
      </c>
    </row>
    <row r="37" ht="12.75">
      <c r="A37" s="3"/>
    </row>
    <row r="38" ht="12.75">
      <c r="A38" s="3" t="s">
        <v>5</v>
      </c>
    </row>
    <row r="39" spans="1:5" ht="12.75">
      <c r="A39" s="3" t="s">
        <v>19</v>
      </c>
      <c r="E39" s="2" t="s">
        <v>28</v>
      </c>
    </row>
    <row r="40" ht="12.75">
      <c r="A40" s="3"/>
    </row>
    <row r="41" ht="12.75">
      <c r="A41" s="3" t="s">
        <v>0</v>
      </c>
    </row>
    <row r="42" spans="1:2" ht="12.75">
      <c r="A42" s="3" t="s">
        <v>15</v>
      </c>
      <c r="B42" s="76">
        <v>43728</v>
      </c>
    </row>
    <row r="43" ht="12.75">
      <c r="A43" s="3"/>
    </row>
    <row r="44" spans="1:9" ht="12.75">
      <c r="A44" s="3"/>
      <c r="C44" s="2">
        <f>(34485147.25+1588552.17)/1000</f>
        <v>36073.69942</v>
      </c>
      <c r="I44" s="2">
        <v>0</v>
      </c>
    </row>
  </sheetData>
  <sheetProtection/>
  <mergeCells count="12">
    <mergeCell ref="F9:G9"/>
    <mergeCell ref="H9:I9"/>
    <mergeCell ref="D9:E9"/>
    <mergeCell ref="B8:G8"/>
    <mergeCell ref="L9:M9"/>
    <mergeCell ref="H8:M8"/>
    <mergeCell ref="J9:K9"/>
    <mergeCell ref="A3:M3"/>
    <mergeCell ref="A4:M4"/>
    <mergeCell ref="A6:M6"/>
    <mergeCell ref="A8:A10"/>
    <mergeCell ref="B9:C9"/>
  </mergeCells>
  <printOptions horizontalCentered="1"/>
  <pageMargins left="0" right="0" top="0" bottom="0" header="0.5118110236220472" footer="0.5118110236220472"/>
  <pageSetup horizontalDpi="600" verticalDpi="6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1194526973</v>
      </c>
    </row>
    <row r="14" spans="1:7" ht="12.75">
      <c r="A14" s="43">
        <v>0</v>
      </c>
      <c r="B14" s="43">
        <v>0</v>
      </c>
      <c r="C14" s="43">
        <v>0</v>
      </c>
      <c r="D14" s="43">
        <v>0</v>
      </c>
      <c r="E14" s="43">
        <v>0</v>
      </c>
      <c r="F14" s="43">
        <v>0</v>
      </c>
      <c r="G14" s="43">
        <v>1569668344</v>
      </c>
    </row>
    <row r="15" spans="1:7" ht="12.75">
      <c r="A15" s="43">
        <v>0</v>
      </c>
      <c r="B15" s="43">
        <v>0</v>
      </c>
      <c r="C15" s="43">
        <v>0</v>
      </c>
      <c r="D15" s="43">
        <v>0</v>
      </c>
      <c r="E15" s="43">
        <v>0</v>
      </c>
      <c r="F15" s="43">
        <v>0</v>
      </c>
      <c r="G15" s="43">
        <v>2658476</v>
      </c>
    </row>
    <row r="16" spans="1:7" ht="12.75">
      <c r="A16" s="43"/>
      <c r="B16" s="43"/>
      <c r="C16" s="43"/>
      <c r="D16" s="43"/>
      <c r="E16" s="43"/>
      <c r="F16" s="43"/>
      <c r="G16" s="43"/>
    </row>
    <row r="17" spans="1:7" s="34" customFormat="1" ht="12.75">
      <c r="A17" s="43">
        <v>1520803962</v>
      </c>
      <c r="B17" s="43">
        <v>44683902</v>
      </c>
      <c r="C17" s="43">
        <v>1557178766</v>
      </c>
      <c r="D17" s="43">
        <v>45016306</v>
      </c>
      <c r="E17" s="43">
        <v>1305926104</v>
      </c>
      <c r="F17" s="43">
        <v>36539782</v>
      </c>
      <c r="G17" s="43">
        <v>18269891</v>
      </c>
    </row>
    <row r="18" spans="1:7" ht="12.75">
      <c r="A18" s="43">
        <v>443036821</v>
      </c>
      <c r="B18" s="43">
        <v>24929126</v>
      </c>
      <c r="C18" s="43">
        <v>411873509</v>
      </c>
      <c r="D18" s="43">
        <v>23068695</v>
      </c>
      <c r="E18" s="43">
        <v>329388915</v>
      </c>
      <c r="F18" s="43">
        <v>31172804</v>
      </c>
      <c r="G18" s="43">
        <v>74710782</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236270331</v>
      </c>
    </row>
    <row r="22" spans="1:7" ht="12.75">
      <c r="A22" s="43">
        <v>0</v>
      </c>
      <c r="B22" s="43">
        <v>0</v>
      </c>
      <c r="C22" s="43">
        <v>0</v>
      </c>
      <c r="D22" s="43">
        <v>0</v>
      </c>
      <c r="E22" s="43">
        <v>0</v>
      </c>
      <c r="F22" s="43">
        <v>0</v>
      </c>
      <c r="G22" s="43">
        <v>27399608</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26201803339</v>
      </c>
      <c r="B25" s="43">
        <v>4598974214</v>
      </c>
      <c r="C25" s="43">
        <v>26258840155</v>
      </c>
      <c r="D25" s="43">
        <v>4488388171</v>
      </c>
      <c r="E25" s="43">
        <v>24476297081</v>
      </c>
      <c r="F25" s="43">
        <v>4385497793</v>
      </c>
      <c r="G25" s="43">
        <v>4833715690</v>
      </c>
    </row>
    <row r="26" spans="1:7" ht="12.75">
      <c r="A26" s="43">
        <v>2640055756</v>
      </c>
      <c r="B26" s="43">
        <v>795018324</v>
      </c>
      <c r="C26" s="43">
        <v>2682450780</v>
      </c>
      <c r="D26" s="43">
        <v>764070111</v>
      </c>
      <c r="E26" s="43">
        <v>3021038784</v>
      </c>
      <c r="F26" s="43">
        <v>684687810</v>
      </c>
      <c r="G26" s="43">
        <v>370138551</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36073699.42</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2019-09-25T14:10:26Z</cp:lastPrinted>
  <dcterms:modified xsi:type="dcterms:W3CDTF">2019-09-25T14:10:33Z</dcterms:modified>
  <cp:category/>
  <cp:version/>
  <cp:contentType/>
  <cp:contentStatus/>
</cp:coreProperties>
</file>