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95" windowHeight="9960" activeTab="0"/>
  </bookViews>
  <sheets>
    <sheet name="Sheet1" sheetId="1" r:id="rId1"/>
    <sheet name="Sheet2" sheetId="2" r:id="rId2"/>
  </sheets>
  <definedNames>
    <definedName name="_xlnm.Print_Area" localSheetId="0">'Sheet1'!$A$1:$M$51</definedName>
  </definedNames>
  <calcPr fullCalcOnLoad="1" fullPrecision="0" iterate="1" iterateCount="100" iterateDelta="0.001"/>
</workbook>
</file>

<file path=xl/sharedStrings.xml><?xml version="1.0" encoding="utf-8"?>
<sst xmlns="http://schemas.openxmlformats.org/spreadsheetml/2006/main" count="53" uniqueCount="29">
  <si>
    <t>Executorul si numarul telefonului      O. Tabirta  022 30-32-85</t>
  </si>
  <si>
    <t>acceptate in MDL</t>
  </si>
  <si>
    <t>lunii gestionare</t>
  </si>
  <si>
    <t>- depozitele bancilor</t>
  </si>
  <si>
    <t>Informatia privind depozitele</t>
  </si>
  <si>
    <t>Semnaturile:</t>
  </si>
  <si>
    <t>acceptate in valuta straina **</t>
  </si>
  <si>
    <t xml:space="preserve"> Nota:    Informatia este dezvaluita, conform cerintelor expuse in Regulamentul cu privire la dezvaluirea de catre bancile din R.Moldova a informatiei aferente activitatilor lor. </t>
  </si>
  <si>
    <t>depozitele persoanelor juridice*, dintre care:</t>
  </si>
  <si>
    <t xml:space="preserve">acceptate in valuta straina </t>
  </si>
  <si>
    <t>a BC "Moldova-Agroindbank" S.A.</t>
  </si>
  <si>
    <t>Depozite la vedere fara dobanda:</t>
  </si>
  <si>
    <t>Depozite la termen fara dobanda:</t>
  </si>
  <si>
    <t>lunii precedente celei gestionare</t>
  </si>
  <si>
    <t>depozitele persoanelor fizice</t>
  </si>
  <si>
    <t>Data perfectarii</t>
  </si>
  <si>
    <t>Depozite la termen cu dobanda:</t>
  </si>
  <si>
    <t>*La aceasta categorie se includ de asemenea depozitele bugetului Republicii Moldova si ale bugetelor locale, ale bancilor, institutiilor financiare nebancare si ale altor persoane fizice care practica activitate de intreprinzator sau alt gen deactivitate etc.</t>
  </si>
  <si>
    <t xml:space="preserve">Portofoliul de depozite, mii lei, sold la sfirsitul </t>
  </si>
  <si>
    <t>Rata medie a dobanzii aferenta soldurilor depozitelor ***, % la sfirsitul</t>
  </si>
  <si>
    <t>Presedintele Comitetului de Conducere al bancii  ______________________________</t>
  </si>
  <si>
    <t>A</t>
  </si>
  <si>
    <t>Total depozite:</t>
  </si>
  <si>
    <t>** sumele depozitelor in valuta straina se recalculeaza la cursul oficial al leului moldovenesc valabil la data gestionara.</t>
  </si>
  <si>
    <t>anului precedent celui gestionar</t>
  </si>
  <si>
    <t>Tipul de depozit</t>
  </si>
  <si>
    <t>*** se calculeaza conform pct. 4 din Instructiunea privind raportarea ratelor dobanzilor aplicate de bancile din R.Moldova.</t>
  </si>
  <si>
    <t>Depozite la vedere cu dobanda:</t>
  </si>
  <si>
    <t>la situatia   30.06.2019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</si>
</sst>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0"/>
    <numFmt numFmtId="191" formatCode="#0.0"/>
    <numFmt numFmtId="192" formatCode="#0"/>
    <numFmt numFmtId="193" formatCode="#0.0000000000000000"/>
    <numFmt numFmtId="194" formatCode="#0.000000000000000"/>
    <numFmt numFmtId="195" formatCode="#0.00000000000000"/>
    <numFmt numFmtId="196" formatCode="#0.0000000000000"/>
    <numFmt numFmtId="197" formatCode="#0.000000000000"/>
    <numFmt numFmtId="198" formatCode="#0.00000000000"/>
    <numFmt numFmtId="199" formatCode="#0.00000000000000000"/>
    <numFmt numFmtId="200" formatCode="#0.000000000000000000"/>
    <numFmt numFmtId="201" formatCode="#0.0000000000000000000"/>
    <numFmt numFmtId="202" formatCode="#0.00000000000000000000"/>
    <numFmt numFmtId="203" formatCode="#0.000000000000000000000"/>
    <numFmt numFmtId="204" formatCode="0.0E+00"/>
    <numFmt numFmtId="205" formatCode="0.E+00"/>
    <numFmt numFmtId="206" formatCod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color indexed="63"/>
      </bottom>
    </border>
    <border>
      <left style="thin"/>
      <right style="medium"/>
      <top style="medium"/>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color indexed="63"/>
      </right>
      <top style="thin"/>
      <bottom style="medium"/>
    </border>
    <border>
      <left style="medium"/>
      <right style="thin"/>
      <top style="thin"/>
      <bottom style="medium"/>
    </border>
    <border>
      <left>
        <color indexed="63"/>
      </left>
      <right style="medium"/>
      <top>
        <color indexed="63"/>
      </top>
      <bottom style="thin"/>
    </border>
    <border>
      <left style="medium"/>
      <right style="thin"/>
      <top>
        <color indexed="63"/>
      </top>
      <bottom style="thin"/>
    </border>
    <border>
      <left style="medium"/>
      <right style="medium"/>
      <top style="medium"/>
      <bottom style="thin"/>
    </border>
    <border>
      <left style="medium"/>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7">
    <xf numFmtId="0" fontId="0" fillId="0" borderId="0" xfId="0" applyAlignment="1">
      <alignment/>
    </xf>
    <xf numFmtId="0" fontId="0" fillId="0" borderId="0" xfId="0" applyNumberFormat="1" applyFont="1" applyFill="1" applyBorder="1"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5" fillId="0" borderId="22" xfId="0" applyNumberFormat="1" applyFont="1" applyFill="1" applyBorder="1" applyAlignment="1" applyProtection="1">
      <alignment horizontal="center"/>
      <protection/>
    </xf>
    <xf numFmtId="0" fontId="5" fillId="0" borderId="23" xfId="0" applyNumberFormat="1" applyFont="1" applyFill="1" applyBorder="1" applyAlignment="1" applyProtection="1">
      <alignment horizontal="center"/>
      <protection/>
    </xf>
    <xf numFmtId="0" fontId="5" fillId="0" borderId="24" xfId="0" applyNumberFormat="1" applyFont="1" applyFill="1" applyBorder="1" applyAlignment="1" applyProtection="1">
      <alignment/>
      <protection/>
    </xf>
    <xf numFmtId="0" fontId="4" fillId="0" borderId="16" xfId="0" applyFont="1" applyBorder="1" applyAlignment="1">
      <alignment/>
    </xf>
    <xf numFmtId="0" fontId="4" fillId="0" borderId="18" xfId="0" applyFont="1" applyBorder="1" applyAlignment="1">
      <alignment/>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0" borderId="27" xfId="0" applyNumberFormat="1" applyFont="1" applyFill="1" applyBorder="1" applyAlignment="1" applyProtection="1">
      <alignment/>
      <protection/>
    </xf>
    <xf numFmtId="192" fontId="4" fillId="0" borderId="0" xfId="0" applyNumberFormat="1" applyFont="1" applyAlignment="1">
      <alignment/>
    </xf>
    <xf numFmtId="0" fontId="5"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5" fillId="0" borderId="26" xfId="0" applyNumberFormat="1" applyFont="1" applyFill="1" applyBorder="1" applyAlignment="1" applyProtection="1">
      <alignment/>
      <protection/>
    </xf>
    <xf numFmtId="0" fontId="5"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protection/>
    </xf>
    <xf numFmtId="192" fontId="0" fillId="0" borderId="0" xfId="0" applyNumberFormat="1" applyAlignment="1">
      <alignment/>
    </xf>
    <xf numFmtId="2" fontId="4" fillId="0" borderId="30" xfId="0" applyNumberFormat="1"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33" xfId="0" applyNumberFormat="1" applyFont="1" applyFill="1" applyBorder="1" applyAlignment="1" applyProtection="1">
      <alignment/>
      <protection/>
    </xf>
    <xf numFmtId="2" fontId="4" fillId="0" borderId="29" xfId="0" applyNumberFormat="1" applyFont="1" applyFill="1" applyBorder="1" applyAlignment="1" applyProtection="1">
      <alignment/>
      <protection/>
    </xf>
    <xf numFmtId="1" fontId="0" fillId="0" borderId="0" xfId="0" applyNumberFormat="1" applyFont="1" applyFill="1" applyAlignment="1" applyProtection="1">
      <alignment/>
      <protection/>
    </xf>
    <xf numFmtId="2" fontId="4" fillId="0" borderId="1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2" fontId="4" fillId="0" borderId="34" xfId="0" applyNumberFormat="1" applyFont="1" applyFill="1" applyBorder="1" applyAlignment="1" applyProtection="1">
      <alignment/>
      <protection/>
    </xf>
    <xf numFmtId="2" fontId="4" fillId="0" borderId="35"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36" xfId="0" applyNumberFormat="1" applyFont="1" applyFill="1" applyBorder="1" applyAlignment="1" applyProtection="1">
      <alignment/>
      <protection/>
    </xf>
    <xf numFmtId="3" fontId="4" fillId="0" borderId="31" xfId="0" applyNumberFormat="1" applyFont="1" applyBorder="1" applyAlignment="1">
      <alignment/>
    </xf>
    <xf numFmtId="3" fontId="4" fillId="0" borderId="16" xfId="0" applyNumberFormat="1" applyFont="1" applyBorder="1" applyAlignment="1">
      <alignment/>
    </xf>
    <xf numFmtId="3" fontId="4" fillId="0" borderId="37" xfId="0" applyNumberFormat="1" applyFont="1" applyFill="1" applyBorder="1" applyAlignment="1" applyProtection="1">
      <alignment wrapText="1"/>
      <protection/>
    </xf>
    <xf numFmtId="3" fontId="4" fillId="0" borderId="38" xfId="0" applyNumberFormat="1" applyFont="1" applyFill="1" applyBorder="1" applyAlignment="1" applyProtection="1">
      <alignment/>
      <protection/>
    </xf>
    <xf numFmtId="3" fontId="4" fillId="0" borderId="39" xfId="0" applyNumberFormat="1" applyFont="1" applyFill="1" applyBorder="1" applyAlignment="1" applyProtection="1">
      <alignment/>
      <protection/>
    </xf>
    <xf numFmtId="3" fontId="4" fillId="0" borderId="40"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3" fontId="4" fillId="0" borderId="28" xfId="0" applyNumberFormat="1" applyFont="1" applyFill="1" applyBorder="1" applyAlignment="1" applyProtection="1">
      <alignment/>
      <protection/>
    </xf>
    <xf numFmtId="3" fontId="4" fillId="0" borderId="41" xfId="0" applyNumberFormat="1" applyFont="1" applyFill="1" applyBorder="1" applyAlignment="1" applyProtection="1">
      <alignment/>
      <protection/>
    </xf>
    <xf numFmtId="3" fontId="4" fillId="0" borderId="15"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29" xfId="0" applyNumberFormat="1" applyFont="1" applyFill="1" applyBorder="1" applyAlignment="1" applyProtection="1">
      <alignment/>
      <protection/>
    </xf>
    <xf numFmtId="3" fontId="4" fillId="0" borderId="42" xfId="0" applyNumberFormat="1" applyFont="1" applyBorder="1" applyAlignment="1">
      <alignment/>
    </xf>
    <xf numFmtId="3" fontId="4" fillId="0" borderId="29"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3" fontId="4" fillId="0" borderId="43" xfId="0" applyNumberFormat="1" applyFont="1" applyBorder="1" applyAlignment="1">
      <alignment/>
    </xf>
    <xf numFmtId="3" fontId="4" fillId="0" borderId="44" xfId="0" applyNumberFormat="1" applyFont="1" applyBorder="1" applyAlignment="1">
      <alignment/>
    </xf>
    <xf numFmtId="3" fontId="4" fillId="0" borderId="45" xfId="0" applyNumberFormat="1" applyFont="1" applyFill="1" applyBorder="1" applyAlignment="1" applyProtection="1">
      <alignment/>
      <protection/>
    </xf>
    <xf numFmtId="3" fontId="4" fillId="0" borderId="46"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0" fontId="4" fillId="33" borderId="16" xfId="0" applyFont="1" applyFill="1" applyBorder="1" applyAlignment="1">
      <alignment/>
    </xf>
    <xf numFmtId="2" fontId="4" fillId="33" borderId="30" xfId="0" applyNumberFormat="1" applyFont="1" applyFill="1" applyBorder="1" applyAlignment="1" applyProtection="1">
      <alignment/>
      <protection/>
    </xf>
    <xf numFmtId="2" fontId="4" fillId="33" borderId="16" xfId="0" applyNumberFormat="1" applyFont="1" applyFill="1" applyBorder="1" applyAlignment="1" applyProtection="1">
      <alignment/>
      <protection/>
    </xf>
    <xf numFmtId="2" fontId="4" fillId="33" borderId="31"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35" xfId="0" applyNumberFormat="1" applyFont="1" applyFill="1" applyBorder="1" applyAlignment="1" applyProtection="1">
      <alignment/>
      <protection/>
    </xf>
    <xf numFmtId="3" fontId="4" fillId="33" borderId="15" xfId="0" applyNumberFormat="1" applyFont="1" applyFill="1" applyBorder="1" applyAlignment="1">
      <alignment/>
    </xf>
    <xf numFmtId="3" fontId="4" fillId="33" borderId="16" xfId="0" applyNumberFormat="1" applyFont="1" applyFill="1" applyBorder="1" applyAlignment="1">
      <alignment/>
    </xf>
    <xf numFmtId="3" fontId="4" fillId="33" borderId="37" xfId="0" applyNumberFormat="1" applyFont="1" applyFill="1" applyBorder="1" applyAlignment="1" applyProtection="1">
      <alignment wrapText="1"/>
      <protection/>
    </xf>
    <xf numFmtId="3" fontId="4" fillId="33" borderId="38" xfId="0" applyNumberFormat="1" applyFont="1" applyFill="1" applyBorder="1" applyAlignment="1" applyProtection="1">
      <alignment/>
      <protection/>
    </xf>
    <xf numFmtId="3" fontId="4" fillId="33" borderId="40" xfId="0" applyNumberFormat="1" applyFont="1" applyFill="1" applyBorder="1" applyAlignment="1" applyProtection="1">
      <alignment/>
      <protection/>
    </xf>
    <xf numFmtId="3" fontId="4" fillId="33" borderId="30"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15" xfId="0" applyNumberFormat="1" applyFont="1" applyFill="1" applyBorder="1" applyAlignment="1" applyProtection="1">
      <alignment/>
      <protection/>
    </xf>
    <xf numFmtId="3" fontId="4" fillId="33" borderId="41" xfId="0" applyNumberFormat="1" applyFont="1" applyFill="1" applyBorder="1" applyAlignment="1" applyProtection="1">
      <alignment/>
      <protection/>
    </xf>
    <xf numFmtId="3" fontId="4" fillId="33" borderId="31" xfId="0" applyNumberFormat="1" applyFont="1" applyFill="1" applyBorder="1" applyAlignment="1" applyProtection="1">
      <alignment/>
      <protection/>
    </xf>
    <xf numFmtId="3" fontId="4" fillId="33" borderId="43"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14" fontId="4" fillId="0" borderId="0" xfId="0" applyNumberFormat="1" applyFont="1" applyAlignment="1">
      <alignment/>
    </xf>
    <xf numFmtId="0" fontId="5" fillId="0" borderId="48"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5" fillId="0" borderId="50"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5" fillId="0" borderId="52" xfId="0" applyNumberFormat="1" applyFont="1" applyFill="1" applyBorder="1" applyAlignment="1" applyProtection="1">
      <alignment horizontal="center" vertical="center" wrapText="1"/>
      <protection/>
    </xf>
    <xf numFmtId="0" fontId="5" fillId="0" borderId="5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54" xfId="0" applyNumberFormat="1" applyFont="1" applyFill="1" applyBorder="1" applyAlignment="1" applyProtection="1">
      <alignment horizontal="center" vertical="center" wrapText="1"/>
      <protection/>
    </xf>
    <xf numFmtId="0" fontId="5" fillId="0" borderId="55" xfId="0" applyNumberFormat="1" applyFont="1" applyFill="1" applyBorder="1" applyAlignment="1" applyProtection="1">
      <alignment horizontal="center" vertical="center" wrapText="1"/>
      <protection/>
    </xf>
    <xf numFmtId="0" fontId="5" fillId="0" borderId="49"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161925</xdr:rowOff>
    </xdr:from>
    <xdr:to>
      <xdr:col>12</xdr:col>
      <xdr:colOff>590550</xdr:colOff>
      <xdr:row>49</xdr:row>
      <xdr:rowOff>0</xdr:rowOff>
    </xdr:to>
    <xdr:pic>
      <xdr:nvPicPr>
        <xdr:cNvPr id="1" name="Picture 1"/>
        <xdr:cNvPicPr preferRelativeResize="1">
          <a:picLocks noChangeAspect="1"/>
        </xdr:cNvPicPr>
      </xdr:nvPicPr>
      <xdr:blipFill>
        <a:blip r:embed="rId1"/>
        <a:stretch>
          <a:fillRect/>
        </a:stretch>
      </xdr:blipFill>
      <xdr:spPr>
        <a:xfrm>
          <a:off x="0" y="5886450"/>
          <a:ext cx="11325225" cy="2752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118" zoomScaleSheetLayoutView="118" zoomScalePageLayoutView="0" workbookViewId="0" topLeftCell="A6">
      <selection activeCell="G51" sqref="G51"/>
    </sheetView>
  </sheetViews>
  <sheetFormatPr defaultColWidth="9.140625" defaultRowHeight="12.75"/>
  <cols>
    <col min="1" max="1" width="32.140625" style="2" customWidth="1"/>
    <col min="2" max="3" width="12.8515625" style="2" customWidth="1"/>
    <col min="4" max="5" width="14.140625" style="2" customWidth="1"/>
    <col min="6" max="6" width="16.140625" style="2" customWidth="1"/>
    <col min="7" max="7" width="13.00390625" style="2" customWidth="1"/>
    <col min="8" max="16384" width="9.140625" style="2" customWidth="1"/>
  </cols>
  <sheetData>
    <row r="1" spans="1:13" ht="12.75">
      <c r="A1" s="3"/>
      <c r="B1" s="3"/>
      <c r="C1" s="3"/>
      <c r="F1" s="3"/>
      <c r="G1" s="3"/>
      <c r="H1" s="3"/>
      <c r="J1" s="3"/>
      <c r="K1" s="27"/>
      <c r="L1" s="3"/>
      <c r="M1" s="3"/>
    </row>
    <row r="2" spans="1:13" ht="12.75">
      <c r="A2" s="3"/>
      <c r="B2" s="3"/>
      <c r="C2" s="3"/>
      <c r="F2" s="3"/>
      <c r="G2" s="3"/>
      <c r="H2" s="3"/>
      <c r="J2" s="3"/>
      <c r="L2" s="3"/>
      <c r="M2" s="3"/>
    </row>
    <row r="3" spans="1:13" ht="12.75">
      <c r="A3" s="102" t="s">
        <v>4</v>
      </c>
      <c r="B3" s="102"/>
      <c r="C3" s="102"/>
      <c r="D3" s="102"/>
      <c r="E3" s="102"/>
      <c r="F3" s="102"/>
      <c r="G3" s="102"/>
      <c r="H3" s="102"/>
      <c r="I3" s="102"/>
      <c r="J3" s="102"/>
      <c r="K3" s="102"/>
      <c r="L3" s="102"/>
      <c r="M3" s="102"/>
    </row>
    <row r="4" spans="1:13" ht="12.75">
      <c r="A4" s="102" t="s">
        <v>10</v>
      </c>
      <c r="B4" s="102"/>
      <c r="C4" s="102"/>
      <c r="D4" s="102"/>
      <c r="E4" s="102"/>
      <c r="F4" s="102"/>
      <c r="G4" s="102"/>
      <c r="H4" s="102"/>
      <c r="I4" s="102"/>
      <c r="J4" s="102"/>
      <c r="K4" s="102"/>
      <c r="L4" s="102"/>
      <c r="M4" s="102"/>
    </row>
    <row r="5" ht="12.75">
      <c r="A5" s="3"/>
    </row>
    <row r="6" spans="1:13" ht="12.75">
      <c r="A6" s="102" t="s">
        <v>28</v>
      </c>
      <c r="B6" s="102"/>
      <c r="C6" s="102"/>
      <c r="D6" s="102"/>
      <c r="E6" s="102"/>
      <c r="F6" s="102"/>
      <c r="G6" s="102"/>
      <c r="H6" s="102"/>
      <c r="I6" s="102"/>
      <c r="J6" s="102"/>
      <c r="K6" s="102"/>
      <c r="L6" s="102"/>
      <c r="M6" s="102"/>
    </row>
    <row r="7" ht="12.75">
      <c r="A7" s="3"/>
    </row>
    <row r="8" spans="1:13" ht="42.75" customHeight="1">
      <c r="A8" s="103" t="s">
        <v>25</v>
      </c>
      <c r="B8" s="97" t="s">
        <v>18</v>
      </c>
      <c r="C8" s="97"/>
      <c r="D8" s="97"/>
      <c r="E8" s="97"/>
      <c r="F8" s="97"/>
      <c r="G8" s="98"/>
      <c r="H8" s="97" t="s">
        <v>19</v>
      </c>
      <c r="I8" s="97"/>
      <c r="J8" s="97"/>
      <c r="K8" s="97"/>
      <c r="L8" s="97"/>
      <c r="M8" s="97"/>
    </row>
    <row r="9" spans="1:13" ht="12.75">
      <c r="A9" s="103"/>
      <c r="B9" s="105" t="s">
        <v>2</v>
      </c>
      <c r="C9" s="106"/>
      <c r="D9" s="96" t="s">
        <v>13</v>
      </c>
      <c r="E9" s="96"/>
      <c r="F9" s="93" t="s">
        <v>24</v>
      </c>
      <c r="G9" s="94"/>
      <c r="H9" s="95" t="s">
        <v>2</v>
      </c>
      <c r="I9" s="95"/>
      <c r="J9" s="101" t="s">
        <v>13</v>
      </c>
      <c r="K9" s="101"/>
      <c r="L9" s="99" t="s">
        <v>24</v>
      </c>
      <c r="M9" s="100"/>
    </row>
    <row r="10" spans="1:13" ht="38.25">
      <c r="A10" s="104"/>
      <c r="B10" s="4" t="s">
        <v>1</v>
      </c>
      <c r="C10" s="5" t="s">
        <v>6</v>
      </c>
      <c r="D10" s="6" t="s">
        <v>1</v>
      </c>
      <c r="E10" s="7" t="s">
        <v>6</v>
      </c>
      <c r="F10" s="6" t="s">
        <v>1</v>
      </c>
      <c r="G10" s="8" t="s">
        <v>6</v>
      </c>
      <c r="H10" s="9" t="s">
        <v>1</v>
      </c>
      <c r="I10" s="10" t="s">
        <v>9</v>
      </c>
      <c r="J10" s="11" t="s">
        <v>1</v>
      </c>
      <c r="K10" s="11" t="s">
        <v>9</v>
      </c>
      <c r="L10" s="12" t="s">
        <v>1</v>
      </c>
      <c r="M10" s="13" t="s">
        <v>9</v>
      </c>
    </row>
    <row r="11" spans="1:13" ht="12.75">
      <c r="A11" s="14" t="s">
        <v>21</v>
      </c>
      <c r="B11" s="15">
        <v>1</v>
      </c>
      <c r="C11" s="15">
        <v>2</v>
      </c>
      <c r="D11" s="15">
        <v>3</v>
      </c>
      <c r="E11" s="15">
        <v>4</v>
      </c>
      <c r="F11" s="15">
        <v>5</v>
      </c>
      <c r="G11" s="15">
        <v>6</v>
      </c>
      <c r="H11" s="16">
        <v>7</v>
      </c>
      <c r="I11" s="16">
        <v>8</v>
      </c>
      <c r="J11" s="16">
        <v>9</v>
      </c>
      <c r="K11" s="16">
        <v>10</v>
      </c>
      <c r="L11" s="16">
        <v>11</v>
      </c>
      <c r="M11" s="17">
        <v>12</v>
      </c>
    </row>
    <row r="12" spans="1:13" ht="12.75">
      <c r="A12" s="18" t="s">
        <v>11</v>
      </c>
      <c r="B12" s="78"/>
      <c r="C12" s="79"/>
      <c r="D12" s="47"/>
      <c r="E12" s="48"/>
      <c r="F12" s="48"/>
      <c r="G12" s="48"/>
      <c r="H12" s="72"/>
      <c r="I12" s="72"/>
      <c r="J12" s="19"/>
      <c r="K12" s="19"/>
      <c r="L12" s="20"/>
      <c r="M12" s="21"/>
    </row>
    <row r="13" spans="1:13" ht="12.75">
      <c r="A13" s="22" t="s">
        <v>14</v>
      </c>
      <c r="B13" s="80">
        <f>(391455901.08+921358.54)/1000</f>
        <v>392377</v>
      </c>
      <c r="C13" s="81">
        <f>(1476210916.89+0)/1000</f>
        <v>1476211</v>
      </c>
      <c r="D13" s="49">
        <v>383273</v>
      </c>
      <c r="E13" s="50">
        <v>1379418</v>
      </c>
      <c r="F13" s="49">
        <v>366335</v>
      </c>
      <c r="G13" s="51">
        <v>1194527</v>
      </c>
      <c r="H13" s="73">
        <v>0</v>
      </c>
      <c r="I13" s="73">
        <v>0</v>
      </c>
      <c r="J13" s="32">
        <v>0</v>
      </c>
      <c r="K13" s="35">
        <v>0</v>
      </c>
      <c r="L13" s="32">
        <v>0</v>
      </c>
      <c r="M13" s="36">
        <v>0</v>
      </c>
    </row>
    <row r="14" spans="1:13" ht="12.75">
      <c r="A14" s="22" t="s">
        <v>8</v>
      </c>
      <c r="B14" s="82">
        <f>(2047815899.83+0)/1000</f>
        <v>2047816</v>
      </c>
      <c r="C14" s="83">
        <f>(1594129466.19+0)/1000</f>
        <v>1594129</v>
      </c>
      <c r="D14" s="52">
        <v>2265356</v>
      </c>
      <c r="E14" s="53">
        <v>2092301</v>
      </c>
      <c r="F14" s="52">
        <v>2229366</v>
      </c>
      <c r="G14" s="54">
        <v>1569668</v>
      </c>
      <c r="H14" s="73">
        <v>0</v>
      </c>
      <c r="I14" s="73">
        <v>0</v>
      </c>
      <c r="J14" s="32">
        <v>0</v>
      </c>
      <c r="K14" s="35">
        <v>0</v>
      </c>
      <c r="L14" s="32">
        <v>0</v>
      </c>
      <c r="M14" s="36">
        <v>0</v>
      </c>
    </row>
    <row r="15" spans="1:13" ht="12.75">
      <c r="A15" s="22" t="s">
        <v>3</v>
      </c>
      <c r="B15" s="84">
        <f>27661305.49/1000</f>
        <v>27661</v>
      </c>
      <c r="C15" s="81">
        <f>15893192.15/1000</f>
        <v>15893</v>
      </c>
      <c r="D15" s="55">
        <v>16988</v>
      </c>
      <c r="E15" s="50">
        <v>2663</v>
      </c>
      <c r="F15" s="55">
        <v>2387</v>
      </c>
      <c r="G15" s="51">
        <v>2658</v>
      </c>
      <c r="H15" s="73">
        <v>0</v>
      </c>
      <c r="I15" s="73">
        <v>0</v>
      </c>
      <c r="J15" s="32">
        <v>0</v>
      </c>
      <c r="K15" s="35">
        <v>0</v>
      </c>
      <c r="L15" s="32">
        <v>0</v>
      </c>
      <c r="M15" s="36">
        <v>0</v>
      </c>
    </row>
    <row r="16" spans="1:13" ht="12.75">
      <c r="A16" s="28" t="s">
        <v>27</v>
      </c>
      <c r="B16" s="82"/>
      <c r="C16" s="85"/>
      <c r="D16" s="52"/>
      <c r="E16" s="56"/>
      <c r="F16" s="52"/>
      <c r="G16" s="57"/>
      <c r="H16" s="74"/>
      <c r="I16" s="74"/>
      <c r="J16" s="33"/>
      <c r="K16" s="37"/>
      <c r="L16" s="33"/>
      <c r="M16" s="38"/>
    </row>
    <row r="17" spans="1:13" ht="12.75">
      <c r="A17" s="22" t="s">
        <v>14</v>
      </c>
      <c r="B17" s="84">
        <f>(1746987595.82+0)/1000</f>
        <v>1746988</v>
      </c>
      <c r="C17" s="84">
        <f>(23648768.35+0)/1000</f>
        <v>23649</v>
      </c>
      <c r="D17" s="55">
        <v>1637396</v>
      </c>
      <c r="E17" s="55">
        <v>23924</v>
      </c>
      <c r="F17" s="55">
        <v>1425556</v>
      </c>
      <c r="G17" s="58">
        <v>18270</v>
      </c>
      <c r="H17" s="73">
        <v>0.89</v>
      </c>
      <c r="I17" s="73">
        <v>2</v>
      </c>
      <c r="J17" s="32">
        <v>0.92</v>
      </c>
      <c r="K17" s="35">
        <v>2</v>
      </c>
      <c r="L17" s="32">
        <v>0.92</v>
      </c>
      <c r="M17" s="36">
        <v>2</v>
      </c>
    </row>
    <row r="18" spans="1:13" ht="12.75">
      <c r="A18" s="22" t="s">
        <v>8</v>
      </c>
      <c r="B18" s="82">
        <f>(323278193.06+0)/1000</f>
        <v>323278</v>
      </c>
      <c r="C18" s="86">
        <f>(85251169.12+0)/1000</f>
        <v>85251</v>
      </c>
      <c r="D18" s="52">
        <v>252530</v>
      </c>
      <c r="E18" s="59">
        <v>108676</v>
      </c>
      <c r="F18" s="52">
        <v>279114</v>
      </c>
      <c r="G18" s="60">
        <v>74711</v>
      </c>
      <c r="H18" s="73">
        <v>1.02</v>
      </c>
      <c r="I18" s="73">
        <v>0.33</v>
      </c>
      <c r="J18" s="32">
        <v>1.2</v>
      </c>
      <c r="K18" s="35">
        <v>0.32</v>
      </c>
      <c r="L18" s="34">
        <v>1.18</v>
      </c>
      <c r="M18" s="36">
        <v>0.42</v>
      </c>
    </row>
    <row r="19" spans="1:13" ht="12.75">
      <c r="A19" s="22" t="s">
        <v>3</v>
      </c>
      <c r="B19" s="84">
        <f>0/1000</f>
        <v>0</v>
      </c>
      <c r="C19" s="81">
        <f>0/1000</f>
        <v>0</v>
      </c>
      <c r="D19" s="55">
        <v>0</v>
      </c>
      <c r="E19" s="50">
        <v>0</v>
      </c>
      <c r="F19" s="55">
        <v>0</v>
      </c>
      <c r="G19" s="51">
        <v>0</v>
      </c>
      <c r="H19" s="73">
        <v>0</v>
      </c>
      <c r="I19" s="73">
        <v>0</v>
      </c>
      <c r="J19" s="32">
        <v>0</v>
      </c>
      <c r="K19" s="35">
        <v>0</v>
      </c>
      <c r="L19" s="32">
        <v>0</v>
      </c>
      <c r="M19" s="36">
        <v>0</v>
      </c>
    </row>
    <row r="20" spans="1:13" ht="12.75">
      <c r="A20" s="28" t="s">
        <v>12</v>
      </c>
      <c r="B20" s="82"/>
      <c r="C20" s="83"/>
      <c r="D20" s="52"/>
      <c r="E20" s="53"/>
      <c r="F20" s="52"/>
      <c r="G20" s="54"/>
      <c r="H20" s="74"/>
      <c r="I20" s="74"/>
      <c r="J20" s="33"/>
      <c r="K20" s="37"/>
      <c r="L20" s="33"/>
      <c r="M20" s="38"/>
    </row>
    <row r="21" spans="1:13" ht="12.75">
      <c r="A21" s="22" t="s">
        <v>14</v>
      </c>
      <c r="B21" s="84">
        <f>(362605.5+19143.6+0)/1000</f>
        <v>382</v>
      </c>
      <c r="C21" s="81">
        <f>(192476.12+180118211.33)/1000</f>
        <v>180311</v>
      </c>
      <c r="D21" s="55">
        <v>377</v>
      </c>
      <c r="E21" s="50">
        <v>185428</v>
      </c>
      <c r="F21" s="55">
        <v>373</v>
      </c>
      <c r="G21" s="51">
        <v>236270</v>
      </c>
      <c r="H21" s="73">
        <v>0</v>
      </c>
      <c r="I21" s="73">
        <v>0</v>
      </c>
      <c r="J21" s="32">
        <v>0</v>
      </c>
      <c r="K21" s="35">
        <v>0</v>
      </c>
      <c r="L21" s="32">
        <v>0</v>
      </c>
      <c r="M21" s="36">
        <v>0</v>
      </c>
    </row>
    <row r="22" spans="1:13" ht="12.75">
      <c r="A22" s="22" t="s">
        <v>8</v>
      </c>
      <c r="B22" s="82">
        <f>22506043.92/1000</f>
        <v>22506</v>
      </c>
      <c r="C22" s="85">
        <f>16748477.44/1000-4893</f>
        <v>11855</v>
      </c>
      <c r="D22" s="52">
        <v>21340</v>
      </c>
      <c r="E22" s="56">
        <v>14286</v>
      </c>
      <c r="F22" s="52">
        <v>20524</v>
      </c>
      <c r="G22" s="57">
        <v>27400</v>
      </c>
      <c r="H22" s="73">
        <v>0</v>
      </c>
      <c r="I22" s="73">
        <v>0</v>
      </c>
      <c r="J22" s="32">
        <v>0</v>
      </c>
      <c r="K22" s="35">
        <v>0</v>
      </c>
      <c r="L22" s="32">
        <v>0</v>
      </c>
      <c r="M22" s="36">
        <v>0</v>
      </c>
    </row>
    <row r="23" spans="1:13" ht="12.75">
      <c r="A23" s="22" t="s">
        <v>3</v>
      </c>
      <c r="B23" s="87">
        <f>0/1000</f>
        <v>0</v>
      </c>
      <c r="C23" s="83">
        <f>0/1000</f>
        <v>0</v>
      </c>
      <c r="D23" s="58">
        <v>0</v>
      </c>
      <c r="E23" s="53">
        <v>0</v>
      </c>
      <c r="F23" s="58">
        <v>0</v>
      </c>
      <c r="G23" s="54">
        <v>0</v>
      </c>
      <c r="H23" s="73">
        <v>0</v>
      </c>
      <c r="I23" s="73">
        <v>0</v>
      </c>
      <c r="J23" s="32">
        <v>0</v>
      </c>
      <c r="K23" s="35">
        <v>0</v>
      </c>
      <c r="L23" s="32">
        <v>0</v>
      </c>
      <c r="M23" s="36">
        <v>0</v>
      </c>
    </row>
    <row r="24" spans="1:13" ht="12.75">
      <c r="A24" s="29" t="s">
        <v>16</v>
      </c>
      <c r="B24" s="82"/>
      <c r="C24" s="88"/>
      <c r="D24" s="52"/>
      <c r="E24" s="61"/>
      <c r="F24" s="52"/>
      <c r="G24" s="62"/>
      <c r="H24" s="74"/>
      <c r="I24" s="74"/>
      <c r="J24" s="33"/>
      <c r="K24" s="37"/>
      <c r="L24" s="33"/>
      <c r="M24" s="38"/>
    </row>
    <row r="25" spans="1:13" ht="12.75">
      <c r="A25" s="22" t="s">
        <v>14</v>
      </c>
      <c r="B25" s="84">
        <f>(5197747276.36999+438326118.799999)/1000</f>
        <v>5636073</v>
      </c>
      <c r="C25" s="81">
        <f>(4748125309.27999+484885789.059999)/1000</f>
        <v>5233011</v>
      </c>
      <c r="D25" s="55">
        <v>5605157</v>
      </c>
      <c r="E25" s="50">
        <v>5160803</v>
      </c>
      <c r="F25" s="55">
        <v>5305791</v>
      </c>
      <c r="G25" s="51">
        <v>4833716</v>
      </c>
      <c r="H25" s="73">
        <v>4.7</v>
      </c>
      <c r="I25" s="73">
        <v>0.91</v>
      </c>
      <c r="J25" s="32">
        <v>4.68</v>
      </c>
      <c r="K25" s="35">
        <v>0.91</v>
      </c>
      <c r="L25" s="32">
        <v>4.61</v>
      </c>
      <c r="M25" s="36">
        <v>0.91</v>
      </c>
    </row>
    <row r="26" spans="1:13" ht="12.75">
      <c r="A26" s="30" t="s">
        <v>8</v>
      </c>
      <c r="B26" s="82">
        <f>575073506.64/1000-1772</f>
        <v>573302</v>
      </c>
      <c r="C26" s="85">
        <f>419282566.5/1000-100583</f>
        <v>318700</v>
      </c>
      <c r="D26" s="52">
        <v>598148</v>
      </c>
      <c r="E26" s="56">
        <v>339390</v>
      </c>
      <c r="F26" s="52">
        <v>706201</v>
      </c>
      <c r="G26" s="57">
        <v>370139</v>
      </c>
      <c r="H26" s="73">
        <v>4.7</v>
      </c>
      <c r="I26" s="73">
        <v>1.91</v>
      </c>
      <c r="J26" s="32">
        <v>4.62</v>
      </c>
      <c r="K26" s="35">
        <v>1.92</v>
      </c>
      <c r="L26" s="32">
        <v>4.28</v>
      </c>
      <c r="M26" s="36">
        <v>1.85</v>
      </c>
    </row>
    <row r="27" spans="1:13" ht="12.75">
      <c r="A27" s="22" t="s">
        <v>3</v>
      </c>
      <c r="B27" s="84">
        <f>0/1000</f>
        <v>0</v>
      </c>
      <c r="C27" s="81">
        <f>0/1000</f>
        <v>0</v>
      </c>
      <c r="D27" s="55">
        <v>0</v>
      </c>
      <c r="E27" s="50">
        <v>0</v>
      </c>
      <c r="F27" s="55">
        <v>0</v>
      </c>
      <c r="G27" s="51">
        <v>0</v>
      </c>
      <c r="H27" s="73">
        <v>0</v>
      </c>
      <c r="I27" s="73">
        <v>0</v>
      </c>
      <c r="J27" s="32">
        <v>0</v>
      </c>
      <c r="K27" s="35">
        <v>0</v>
      </c>
      <c r="L27" s="32">
        <v>0</v>
      </c>
      <c r="M27" s="36">
        <v>0</v>
      </c>
    </row>
    <row r="28" spans="1:13" ht="12.75">
      <c r="A28" s="28" t="s">
        <v>22</v>
      </c>
      <c r="B28" s="82"/>
      <c r="C28" s="88"/>
      <c r="D28" s="63"/>
      <c r="E28" s="47"/>
      <c r="F28" s="47"/>
      <c r="G28" s="64"/>
      <c r="H28" s="75"/>
      <c r="I28" s="75"/>
      <c r="J28" s="34"/>
      <c r="K28" s="39"/>
      <c r="L28" s="34"/>
      <c r="M28" s="38"/>
    </row>
    <row r="29" spans="1:13" ht="12.75">
      <c r="A29" s="22" t="s">
        <v>14</v>
      </c>
      <c r="B29" s="84">
        <f aca="true" t="shared" si="0" ref="B29:C31">B13+B17+B21+B25</f>
        <v>7775820</v>
      </c>
      <c r="C29" s="81">
        <f t="shared" si="0"/>
        <v>6913182</v>
      </c>
      <c r="D29" s="65">
        <v>7626203</v>
      </c>
      <c r="E29" s="65">
        <v>6749573</v>
      </c>
      <c r="F29" s="65">
        <v>7098055</v>
      </c>
      <c r="G29" s="66">
        <v>6282783</v>
      </c>
      <c r="H29" s="73">
        <f aca="true" t="shared" si="1" ref="H29:I31">IF(B29=0,0,(B13*H13+B17*H17+B21*H21+B25*H25)/B29)</f>
        <v>3.61</v>
      </c>
      <c r="I29" s="73">
        <f t="shared" si="1"/>
        <v>0.7</v>
      </c>
      <c r="J29" s="32">
        <v>3.64</v>
      </c>
      <c r="K29" s="35">
        <v>0.7</v>
      </c>
      <c r="L29" s="32">
        <v>3.63</v>
      </c>
      <c r="M29" s="36">
        <v>0.71</v>
      </c>
    </row>
    <row r="30" spans="1:13" ht="12.75">
      <c r="A30" s="22" t="s">
        <v>8</v>
      </c>
      <c r="B30" s="82">
        <f t="shared" si="0"/>
        <v>2966902</v>
      </c>
      <c r="C30" s="89">
        <f t="shared" si="0"/>
        <v>2009935</v>
      </c>
      <c r="D30" s="67">
        <v>3137374</v>
      </c>
      <c r="E30" s="67">
        <v>2554653</v>
      </c>
      <c r="F30" s="67">
        <v>3235205</v>
      </c>
      <c r="G30" s="68">
        <v>2041918</v>
      </c>
      <c r="H30" s="76">
        <f t="shared" si="1"/>
        <v>1.02</v>
      </c>
      <c r="I30" s="76">
        <f t="shared" si="1"/>
        <v>0.32</v>
      </c>
      <c r="J30" s="41">
        <v>0.98</v>
      </c>
      <c r="K30" s="42">
        <v>0.27</v>
      </c>
      <c r="L30" s="41">
        <v>1.04</v>
      </c>
      <c r="M30" s="43">
        <v>0.35</v>
      </c>
    </row>
    <row r="31" spans="1:13" ht="12.75">
      <c r="A31" s="23" t="s">
        <v>3</v>
      </c>
      <c r="B31" s="90">
        <f t="shared" si="0"/>
        <v>27661</v>
      </c>
      <c r="C31" s="91">
        <f t="shared" si="0"/>
        <v>15893</v>
      </c>
      <c r="D31" s="69">
        <v>16988</v>
      </c>
      <c r="E31" s="70">
        <v>2663</v>
      </c>
      <c r="F31" s="71">
        <v>2387</v>
      </c>
      <c r="G31" s="71">
        <v>2658</v>
      </c>
      <c r="H31" s="77">
        <f t="shared" si="1"/>
        <v>0</v>
      </c>
      <c r="I31" s="77">
        <f t="shared" si="1"/>
        <v>0</v>
      </c>
      <c r="J31" s="44">
        <v>0</v>
      </c>
      <c r="K31" s="45">
        <v>0</v>
      </c>
      <c r="L31" s="44">
        <v>0</v>
      </c>
      <c r="M31" s="46">
        <v>0</v>
      </c>
    </row>
    <row r="32" spans="1:3" ht="12.75">
      <c r="A32" s="3"/>
      <c r="C32" s="24"/>
    </row>
    <row r="33" ht="12.75">
      <c r="A33" s="25" t="s">
        <v>7</v>
      </c>
    </row>
    <row r="34" ht="12.75">
      <c r="A34" s="25" t="s">
        <v>17</v>
      </c>
    </row>
    <row r="35" ht="12.75">
      <c r="A35" s="25" t="s">
        <v>23</v>
      </c>
    </row>
    <row r="36" ht="12.75">
      <c r="A36" s="25" t="s">
        <v>26</v>
      </c>
    </row>
    <row r="37" ht="12.75">
      <c r="A37" s="3"/>
    </row>
    <row r="38" ht="12.75">
      <c r="A38" s="3" t="s">
        <v>5</v>
      </c>
    </row>
    <row r="39" ht="12.75">
      <c r="A39" s="3" t="s">
        <v>20</v>
      </c>
    </row>
    <row r="40" ht="12.75">
      <c r="A40" s="3"/>
    </row>
    <row r="41" ht="12.75">
      <c r="A41" s="3" t="s">
        <v>0</v>
      </c>
    </row>
    <row r="42" spans="1:2" ht="12.75">
      <c r="A42" s="3" t="s">
        <v>15</v>
      </c>
      <c r="B42" s="92">
        <v>43665</v>
      </c>
    </row>
    <row r="43" ht="12.75">
      <c r="A43" s="3"/>
    </row>
    <row r="44" spans="1:9" ht="12.75">
      <c r="A44" s="3"/>
      <c r="C44" s="2">
        <f>(362605.5+19143.6)/1000</f>
        <v>381.7491</v>
      </c>
      <c r="I44" s="2">
        <v>0</v>
      </c>
    </row>
    <row r="45" ht="12.75"/>
    <row r="46" ht="12.75"/>
    <row r="47" ht="12.75"/>
    <row r="48" ht="12.75"/>
  </sheetData>
  <sheetProtection/>
  <mergeCells count="12">
    <mergeCell ref="A3:M3"/>
    <mergeCell ref="A4:M4"/>
    <mergeCell ref="A6:M6"/>
    <mergeCell ref="A8:A10"/>
    <mergeCell ref="B9:C9"/>
    <mergeCell ref="F9:G9"/>
    <mergeCell ref="H9:I9"/>
    <mergeCell ref="D9:E9"/>
    <mergeCell ref="B8:G8"/>
    <mergeCell ref="L9:M9"/>
    <mergeCell ref="H8:M8"/>
    <mergeCell ref="J9:K9"/>
  </mergeCells>
  <printOptions horizontalCentered="1"/>
  <pageMargins left="0" right="0" top="0" bottom="0" header="0.5118110236220472" footer="0.5118110236220472"/>
  <pageSetup horizontalDpi="600" verticalDpi="600" orientation="landscape" paperSize="9" scale="82" r:id="rId2"/>
  <rowBreaks count="1" manualBreakCount="1">
    <brk id="52" max="12"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6" width="21.00390625" style="0" customWidth="1"/>
    <col min="7" max="7" width="17.140625" style="0" customWidth="1"/>
  </cols>
  <sheetData>
    <row r="1" spans="1:10" ht="12.75">
      <c r="A1" s="1"/>
      <c r="B1" s="1"/>
      <c r="C1" s="1"/>
      <c r="D1" s="1"/>
      <c r="E1" s="1"/>
      <c r="F1" s="1"/>
      <c r="G1" s="1"/>
      <c r="H1" s="1"/>
      <c r="I1" s="1"/>
      <c r="J1" s="1"/>
    </row>
    <row r="2" spans="1:4" ht="12.75">
      <c r="A2" s="26"/>
      <c r="B2" s="26"/>
      <c r="C2" s="26"/>
      <c r="D2" s="26"/>
    </row>
    <row r="3" spans="1:4" ht="12.75">
      <c r="A3" s="26"/>
      <c r="B3" s="26"/>
      <c r="C3" s="26"/>
      <c r="D3" s="26"/>
    </row>
    <row r="4" spans="1:4" ht="12.75">
      <c r="A4" s="26"/>
      <c r="B4" s="26"/>
      <c r="C4" s="26"/>
      <c r="D4" s="26"/>
    </row>
    <row r="5" spans="1:4" ht="12.75">
      <c r="A5" s="26"/>
      <c r="B5" s="26"/>
      <c r="C5" s="26"/>
      <c r="D5" s="26"/>
    </row>
    <row r="6" spans="1:4" ht="12.75">
      <c r="A6" s="26"/>
      <c r="B6" s="26"/>
      <c r="C6" s="26"/>
      <c r="D6" s="26"/>
    </row>
    <row r="7" spans="1:4" ht="12.75">
      <c r="A7" s="26"/>
      <c r="B7" s="26"/>
      <c r="C7" s="26"/>
      <c r="D7" s="26"/>
    </row>
    <row r="8" spans="1:4" ht="12.75">
      <c r="A8" s="26"/>
      <c r="B8" s="26"/>
      <c r="C8" s="26"/>
      <c r="D8" s="26"/>
    </row>
    <row r="9" spans="1:4" ht="12.75">
      <c r="A9" s="26"/>
      <c r="B9" s="26"/>
      <c r="C9" s="26"/>
      <c r="D9" s="26"/>
    </row>
    <row r="10" spans="1:4" ht="12.75">
      <c r="A10" s="26"/>
      <c r="B10" s="26"/>
      <c r="C10" s="26"/>
      <c r="D10" s="26"/>
    </row>
    <row r="11" spans="1:4" ht="12.75">
      <c r="A11" s="26"/>
      <c r="B11" s="26"/>
      <c r="C11" s="26"/>
      <c r="D11" s="26"/>
    </row>
    <row r="12" spans="1:4" ht="12.75">
      <c r="A12" s="26"/>
      <c r="B12" s="26"/>
      <c r="C12" s="26"/>
      <c r="D12" s="26"/>
    </row>
    <row r="13" spans="1:7" ht="12.75">
      <c r="A13" s="40">
        <v>0</v>
      </c>
      <c r="B13" s="40">
        <v>0</v>
      </c>
      <c r="C13" s="40">
        <v>0</v>
      </c>
      <c r="D13" s="40">
        <v>0</v>
      </c>
      <c r="E13" s="40">
        <v>0</v>
      </c>
      <c r="F13" s="40">
        <v>0</v>
      </c>
      <c r="G13" s="40">
        <v>1194526973</v>
      </c>
    </row>
    <row r="14" spans="1:7" ht="12.75">
      <c r="A14" s="40">
        <v>0</v>
      </c>
      <c r="B14" s="40">
        <v>0</v>
      </c>
      <c r="C14" s="40">
        <v>0</v>
      </c>
      <c r="D14" s="40">
        <v>0</v>
      </c>
      <c r="E14" s="40">
        <v>0</v>
      </c>
      <c r="F14" s="40">
        <v>0</v>
      </c>
      <c r="G14" s="40">
        <v>1569668344</v>
      </c>
    </row>
    <row r="15" spans="1:7" ht="12.75">
      <c r="A15" s="40">
        <v>0</v>
      </c>
      <c r="B15" s="40">
        <v>0</v>
      </c>
      <c r="C15" s="40">
        <v>0</v>
      </c>
      <c r="D15" s="40">
        <v>0</v>
      </c>
      <c r="E15" s="40">
        <v>0</v>
      </c>
      <c r="F15" s="40">
        <v>0</v>
      </c>
      <c r="G15" s="40">
        <v>2658476</v>
      </c>
    </row>
    <row r="16" spans="1:7" ht="12.75">
      <c r="A16" s="40"/>
      <c r="B16" s="40"/>
      <c r="C16" s="40"/>
      <c r="D16" s="40"/>
      <c r="E16" s="40"/>
      <c r="F16" s="40"/>
      <c r="G16" s="40"/>
    </row>
    <row r="17" spans="1:7" s="31" customFormat="1" ht="12.75">
      <c r="A17" s="40">
        <v>1550529756</v>
      </c>
      <c r="B17" s="40">
        <v>47297537</v>
      </c>
      <c r="C17" s="40">
        <v>1508712415</v>
      </c>
      <c r="D17" s="40">
        <v>47847431</v>
      </c>
      <c r="E17" s="40">
        <v>1305926104</v>
      </c>
      <c r="F17" s="40">
        <v>36539782</v>
      </c>
      <c r="G17" s="40">
        <v>18269891</v>
      </c>
    </row>
    <row r="18" spans="1:7" ht="12.75">
      <c r="A18" s="40">
        <v>329090121</v>
      </c>
      <c r="B18" s="40">
        <v>27952199</v>
      </c>
      <c r="C18" s="40">
        <v>303271532</v>
      </c>
      <c r="D18" s="40">
        <v>35190829</v>
      </c>
      <c r="E18" s="40">
        <v>329388915</v>
      </c>
      <c r="F18" s="40">
        <v>31172804</v>
      </c>
      <c r="G18" s="40">
        <v>74710782</v>
      </c>
    </row>
    <row r="19" spans="1:7" ht="12.75">
      <c r="A19" s="40">
        <v>0</v>
      </c>
      <c r="B19" s="40">
        <v>0</v>
      </c>
      <c r="C19" s="40">
        <v>0</v>
      </c>
      <c r="D19" s="40">
        <v>0</v>
      </c>
      <c r="E19" s="40">
        <v>0</v>
      </c>
      <c r="F19" s="40">
        <v>0</v>
      </c>
      <c r="G19" s="40">
        <v>0</v>
      </c>
    </row>
    <row r="20" spans="1:7" ht="12.75">
      <c r="A20" s="40"/>
      <c r="B20" s="40"/>
      <c r="C20" s="40"/>
      <c r="D20" s="40"/>
      <c r="E20" s="40"/>
      <c r="F20" s="40"/>
      <c r="G20" s="40"/>
    </row>
    <row r="21" spans="1:7" ht="12.75">
      <c r="A21" s="40">
        <v>0</v>
      </c>
      <c r="B21" s="40">
        <v>0</v>
      </c>
      <c r="C21" s="40">
        <v>0</v>
      </c>
      <c r="D21" s="40">
        <v>0</v>
      </c>
      <c r="E21" s="40">
        <v>0</v>
      </c>
      <c r="F21" s="40">
        <v>0</v>
      </c>
      <c r="G21" s="40">
        <v>236270331</v>
      </c>
    </row>
    <row r="22" spans="1:7" ht="12.75">
      <c r="A22" s="40">
        <v>0</v>
      </c>
      <c r="B22" s="40">
        <v>0</v>
      </c>
      <c r="C22" s="40">
        <v>0</v>
      </c>
      <c r="D22" s="40">
        <v>0</v>
      </c>
      <c r="E22" s="40">
        <v>0</v>
      </c>
      <c r="F22" s="40">
        <v>0</v>
      </c>
      <c r="G22" s="40">
        <v>27399608</v>
      </c>
    </row>
    <row r="23" spans="1:7" ht="12.75">
      <c r="A23" s="40">
        <v>0</v>
      </c>
      <c r="B23" s="40">
        <v>0</v>
      </c>
      <c r="C23" s="40">
        <v>0</v>
      </c>
      <c r="D23" s="40">
        <v>0</v>
      </c>
      <c r="E23" s="40">
        <v>0</v>
      </c>
      <c r="F23" s="40">
        <v>0</v>
      </c>
      <c r="G23" s="40">
        <v>0</v>
      </c>
    </row>
    <row r="24" spans="1:7" ht="12.75">
      <c r="A24" s="40"/>
      <c r="B24" s="40"/>
      <c r="C24" s="40"/>
      <c r="D24" s="40"/>
      <c r="E24" s="40"/>
      <c r="F24" s="40"/>
      <c r="G24" s="40"/>
    </row>
    <row r="25" spans="1:7" s="31" customFormat="1" ht="12.75">
      <c r="A25" s="40">
        <v>26468132488</v>
      </c>
      <c r="B25" s="40">
        <v>4770357310</v>
      </c>
      <c r="C25" s="40">
        <v>26207300491</v>
      </c>
      <c r="D25" s="40">
        <v>4697773853</v>
      </c>
      <c r="E25" s="40">
        <v>24476297081</v>
      </c>
      <c r="F25" s="40">
        <v>4385497793</v>
      </c>
      <c r="G25" s="40">
        <v>4833715690</v>
      </c>
    </row>
    <row r="26" spans="1:7" ht="12.75">
      <c r="A26" s="40">
        <v>2703311832</v>
      </c>
      <c r="B26" s="40">
        <v>799541225</v>
      </c>
      <c r="C26" s="40">
        <v>2773031269</v>
      </c>
      <c r="D26" s="40">
        <v>847268199</v>
      </c>
      <c r="E26" s="40">
        <v>3021038784</v>
      </c>
      <c r="F26" s="40">
        <v>684687810</v>
      </c>
      <c r="G26" s="40">
        <v>370138551</v>
      </c>
    </row>
    <row r="27" spans="1:7" ht="12.75">
      <c r="A27" s="40">
        <v>0</v>
      </c>
      <c r="B27" s="40">
        <v>0</v>
      </c>
      <c r="C27" s="40">
        <v>0</v>
      </c>
      <c r="D27" s="40">
        <v>0</v>
      </c>
      <c r="E27" s="40">
        <v>0</v>
      </c>
      <c r="F27" s="40">
        <v>0</v>
      </c>
      <c r="G27" s="40">
        <v>0</v>
      </c>
    </row>
    <row r="28" ht="12.75">
      <c r="A28" s="26"/>
    </row>
    <row r="29" ht="12.75">
      <c r="A29" s="26"/>
    </row>
    <row r="30" ht="12.75">
      <c r="A30" s="26"/>
    </row>
    <row r="31" ht="12.75">
      <c r="A31" s="26"/>
    </row>
    <row r="32" ht="12.75">
      <c r="A32" s="26"/>
    </row>
    <row r="33" ht="12.75">
      <c r="A33" s="26"/>
    </row>
    <row r="34" ht="12.75">
      <c r="A34" s="26"/>
    </row>
    <row r="35" ht="12.75">
      <c r="A35" s="26"/>
    </row>
    <row r="36" ht="12.75">
      <c r="A36" s="26"/>
    </row>
    <row r="37" ht="12.75">
      <c r="A37" s="26"/>
    </row>
    <row r="38" ht="12.75">
      <c r="A38" s="26"/>
    </row>
    <row r="39" ht="12.75">
      <c r="A39" s="26"/>
    </row>
    <row r="40" ht="12.75">
      <c r="A40" s="26"/>
    </row>
    <row r="41" ht="12.75">
      <c r="A41" s="26"/>
    </row>
    <row r="42" ht="12.75">
      <c r="A42" s="26"/>
    </row>
    <row r="43" ht="12.75">
      <c r="A43" s="26"/>
    </row>
    <row r="44" spans="1:3" ht="12.75">
      <c r="A44" s="26"/>
      <c r="B44">
        <v>0</v>
      </c>
      <c r="C44">
        <v>381749.1</v>
      </c>
    </row>
  </sheetData>
  <sheetProtection/>
  <printOptions/>
  <pageMargins left="0.75" right="0.75" top="1" bottom="1" header="0.5" footer="0.5"/>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N. Mocreac</dc:creator>
  <cp:keywords/>
  <dc:description/>
  <cp:lastModifiedBy>MAIB</cp:lastModifiedBy>
  <cp:lastPrinted>2019-07-24T13:18:20Z</cp:lastPrinted>
  <dcterms:modified xsi:type="dcterms:W3CDTF">2019-07-24T13:18:39Z</dcterms:modified>
  <cp:category/>
  <cp:version/>
  <cp:contentType/>
  <cp:contentStatus/>
</cp:coreProperties>
</file>