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7980" activeTab="0"/>
  </bookViews>
  <sheets>
    <sheet name="FIN-27-BNM" sheetId="1" r:id="rId1"/>
  </sheets>
  <definedNames>
    <definedName name="_xlnm.Print_Area" localSheetId="0">'FIN-27-BNM'!$A$1:$M$62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<sst xmlns="http://schemas.openxmlformats.org/spreadsheetml/2006/main" count="90" uniqueCount="74">
  <si>
    <t xml:space="preserve"> FIN 27 - Expunerea la riscul ratei dobanzii                                                                        </t>
  </si>
  <si>
    <t>040</t>
  </si>
  <si>
    <t>L</t>
  </si>
  <si>
    <t>BC "Moldova-Agroindbank" S.A.</t>
  </si>
  <si>
    <t>Investitii pastrate pana la scadenta</t>
  </si>
  <si>
    <t>053</t>
  </si>
  <si>
    <t>092</t>
  </si>
  <si>
    <t>010</t>
  </si>
  <si>
    <t>6-9 luni</t>
  </si>
  <si>
    <t>021</t>
  </si>
  <si>
    <t>062</t>
  </si>
  <si>
    <t>Datorii constituite prin titluri</t>
  </si>
  <si>
    <t>Instrumente derivate detinute pentru tranzactionare</t>
  </si>
  <si>
    <t xml:space="preserve">Active financiare desemnate ca fiind evaluate la valoarea justa prin profit sau pierdere </t>
  </si>
  <si>
    <t>Credite si avansuri</t>
  </si>
  <si>
    <t>032</t>
  </si>
  <si>
    <t>Total obligatiuni financiare</t>
  </si>
  <si>
    <t>2-3 luni</t>
  </si>
  <si>
    <t>Imprumuturi  si creante</t>
  </si>
  <si>
    <t>043</t>
  </si>
  <si>
    <t>095</t>
  </si>
  <si>
    <t>050</t>
  </si>
  <si>
    <t>Numerar si echivalente de numerar</t>
  </si>
  <si>
    <t>091</t>
  </si>
  <si>
    <t>mai mult de 5 ani</t>
  </si>
  <si>
    <t>1-2  luni</t>
  </si>
  <si>
    <t>022</t>
  </si>
  <si>
    <t>061</t>
  </si>
  <si>
    <t>Alte active financiare</t>
  </si>
  <si>
    <t>Active financiare detinute pentru tranzactionare</t>
  </si>
  <si>
    <t>10=1-9</t>
  </si>
  <si>
    <t>031</t>
  </si>
  <si>
    <t>Instrumente de datorie</t>
  </si>
  <si>
    <t>Active financiare disponibile pentru vinzare</t>
  </si>
  <si>
    <t>Rezerva minima obligatorie aferenta mijloacelor atrase in moneda liber convertibila</t>
  </si>
  <si>
    <t>042</t>
  </si>
  <si>
    <t>B</t>
  </si>
  <si>
    <t>9-12 luni</t>
  </si>
  <si>
    <t>1-5 ani</t>
  </si>
  <si>
    <t>Depozite</t>
  </si>
  <si>
    <t>090</t>
  </si>
  <si>
    <t>094</t>
  </si>
  <si>
    <t>051</t>
  </si>
  <si>
    <t>RAPORT</t>
  </si>
  <si>
    <t>Pozitii scurte</t>
  </si>
  <si>
    <t>Total active financiare</t>
  </si>
  <si>
    <t>Alte datorii financiare</t>
  </si>
  <si>
    <t>060</t>
  </si>
  <si>
    <t>023</t>
  </si>
  <si>
    <t>Alte  datorii financiare</t>
  </si>
  <si>
    <t>030</t>
  </si>
  <si>
    <t>Total</t>
  </si>
  <si>
    <t>Decalaje de dobinda</t>
  </si>
  <si>
    <t>pina la 1 luna</t>
  </si>
  <si>
    <t>041</t>
  </si>
  <si>
    <t>A</t>
  </si>
  <si>
    <t>080</t>
  </si>
  <si>
    <t>Cod pozitie</t>
  </si>
  <si>
    <t>Datorii financiare evaluate la cost amortizat</t>
  </si>
  <si>
    <t>AGRNMD2X</t>
  </si>
  <si>
    <t>093</t>
  </si>
  <si>
    <t>052</t>
  </si>
  <si>
    <t>Unitatea de masura,  lei</t>
  </si>
  <si>
    <t>Datorii financiare detinute pentru tranzactionare</t>
  </si>
  <si>
    <t>024</t>
  </si>
  <si>
    <t>020</t>
  </si>
  <si>
    <t xml:space="preserve">Depozite </t>
  </si>
  <si>
    <t>3-6 luni</t>
  </si>
  <si>
    <t>033</t>
  </si>
  <si>
    <t>070</t>
  </si>
  <si>
    <t>Instrumente de capitaluri proprii</t>
  </si>
  <si>
    <t>Fara dobinda</t>
  </si>
  <si>
    <t>Datorii financiare desemnate ca fiind evaluate la valoare justa prin profit sau pierdere</t>
  </si>
  <si>
    <t>la data din 31 decembrie 2017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</si>
</sst>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"/>
    <numFmt numFmtId="175" formatCode="#0.0"/>
    <numFmt numFmtId="176" formatCode="#0"/>
    <numFmt numFmtId="177" formatCode="#,##0.0"/>
    <numFmt numFmtId="178" formatCode="#0.000000000000000"/>
    <numFmt numFmtId="179" formatCode="#0.00000000000000"/>
    <numFmt numFmtId="180" formatCode="#0.0000000000000"/>
    <numFmt numFmtId="181" formatCode="#0.000000000000"/>
    <numFmt numFmtId="182" formatCode="#0.00000000000"/>
    <numFmt numFmtId="183" formatCode="#0.0000000000"/>
    <numFmt numFmtId="184" formatCode="#0.000000000"/>
    <numFmt numFmtId="185" formatCode="#0.00000000"/>
    <numFmt numFmtId="186" formatCode="#0.0000000"/>
    <numFmt numFmtId="187" formatCode="#0.000000"/>
    <numFmt numFmtId="188" formatCode="#0.00000"/>
    <numFmt numFmtId="189" formatCode="#0.0000"/>
    <numFmt numFmtId="190" formatCode="#0.000"/>
    <numFmt numFmtId="191" formatCode="#0.000000000000000000"/>
    <numFmt numFmtId="192" formatCode="#0.00000000000000000"/>
    <numFmt numFmtId="193" formatCode="#0.0000000000000000"/>
    <numFmt numFmtId="194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wrapText="1"/>
      <protection/>
    </xf>
    <xf numFmtId="3" fontId="5" fillId="0" borderId="14" xfId="0" applyNumberFormat="1" applyFont="1" applyFill="1" applyBorder="1" applyAlignment="1" applyProtection="1">
      <alignment horizontal="right" wrapText="1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Fill="1" applyBorder="1" applyAlignment="1" applyProtection="1">
      <alignment horizontal="right"/>
      <protection/>
    </xf>
    <xf numFmtId="3" fontId="5" fillId="0" borderId="21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4" fillId="0" borderId="19" xfId="0" applyNumberFormat="1" applyFont="1" applyFill="1" applyBorder="1" applyAlignment="1" applyProtection="1">
      <alignment horizontal="right"/>
      <protection/>
    </xf>
    <xf numFmtId="3" fontId="4" fillId="0" borderId="20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 applyProtection="1">
      <alignment horizontal="right" wrapText="1"/>
      <protection/>
    </xf>
    <xf numFmtId="4" fontId="4" fillId="0" borderId="1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Alignment="1">
      <alignment/>
    </xf>
    <xf numFmtId="49" fontId="6" fillId="0" borderId="17" xfId="0" applyNumberFormat="1" applyFont="1" applyFill="1" applyBorder="1" applyAlignment="1" applyProtection="1">
      <alignment horizontal="center"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18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Fill="1" applyBorder="1" applyAlignment="1" applyProtection="1">
      <alignment horizontal="right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horizontal="right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wrapText="1"/>
      <protection/>
    </xf>
    <xf numFmtId="3" fontId="5" fillId="0" borderId="25" xfId="0" applyNumberFormat="1" applyFont="1" applyFill="1" applyBorder="1" applyAlignment="1" applyProtection="1">
      <alignment horizontal="right"/>
      <protection/>
    </xf>
    <xf numFmtId="3" fontId="5" fillId="0" borderId="26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1" fontId="4" fillId="0" borderId="0" xfId="0" applyNumberFormat="1" applyFont="1" applyFill="1" applyBorder="1" applyAlignment="1" applyProtection="1">
      <alignment horizontal="right" wrapText="1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48</xdr:row>
      <xdr:rowOff>161925</xdr:rowOff>
    </xdr:from>
    <xdr:to>
      <xdr:col>12</xdr:col>
      <xdr:colOff>866775</xdr:colOff>
      <xdr:row>58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544800"/>
          <a:ext cx="162210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70" zoomScaleSheetLayoutView="70" zoomScalePageLayoutView="0" workbookViewId="0" topLeftCell="A23">
      <selection activeCell="H69" sqref="H69"/>
    </sheetView>
  </sheetViews>
  <sheetFormatPr defaultColWidth="9.140625" defaultRowHeight="12.75"/>
  <cols>
    <col min="1" max="1" width="4.00390625" style="5" customWidth="1"/>
    <col min="2" max="2" width="9.140625" style="5" customWidth="1"/>
    <col min="3" max="3" width="58.57421875" style="5" customWidth="1"/>
    <col min="4" max="4" width="20.57421875" style="5" customWidth="1"/>
    <col min="5" max="12" width="17.7109375" style="5" customWidth="1"/>
    <col min="13" max="13" width="19.57421875" style="4" customWidth="1"/>
    <col min="14" max="239" width="9.140625" style="5" customWidth="1"/>
    <col min="240" max="16384" width="9.140625" style="5" customWidth="1"/>
  </cols>
  <sheetData>
    <row r="1" spans="1:12" ht="18">
      <c r="A1" s="1" t="s">
        <v>2</v>
      </c>
      <c r="B1" s="2"/>
      <c r="C1" s="3" t="s">
        <v>3</v>
      </c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2"/>
      <c r="B2" s="2"/>
      <c r="C2" s="3" t="s">
        <v>59</v>
      </c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2"/>
      <c r="B3" s="2"/>
      <c r="C3" s="2"/>
      <c r="D3" s="2"/>
      <c r="E3" s="3" t="s">
        <v>43</v>
      </c>
      <c r="F3" s="2"/>
      <c r="G3" s="2"/>
      <c r="H3" s="2"/>
      <c r="I3" s="2"/>
      <c r="J3" s="2"/>
      <c r="K3" s="2"/>
      <c r="L3" s="2"/>
    </row>
    <row r="4" spans="1:12" ht="18">
      <c r="A4" s="2"/>
      <c r="B4" s="2"/>
      <c r="C4" s="2"/>
      <c r="D4" s="6" t="s">
        <v>0</v>
      </c>
      <c r="E4" s="2"/>
      <c r="F4" s="2"/>
      <c r="G4" s="2"/>
      <c r="H4" s="3"/>
      <c r="I4" s="4"/>
      <c r="J4" s="2"/>
      <c r="K4" s="4"/>
      <c r="L4" s="2"/>
    </row>
    <row r="5" spans="1:12" ht="17.25" customHeight="1">
      <c r="A5" s="2"/>
      <c r="B5" s="2"/>
      <c r="C5" s="2"/>
      <c r="D5" s="7" t="s">
        <v>73</v>
      </c>
      <c r="E5" s="2"/>
      <c r="F5" s="2"/>
      <c r="G5" s="52"/>
      <c r="H5" s="52"/>
      <c r="I5" s="52"/>
      <c r="J5" s="52"/>
      <c r="K5" s="2"/>
      <c r="L5" s="2"/>
    </row>
    <row r="6" spans="1:12" ht="18.75" thickBot="1">
      <c r="A6" s="2"/>
      <c r="B6" s="2"/>
      <c r="C6" s="9"/>
      <c r="D6" s="9"/>
      <c r="E6" s="2"/>
      <c r="F6" s="2"/>
      <c r="G6" s="2"/>
      <c r="H6" s="2"/>
      <c r="I6" s="2"/>
      <c r="J6" s="2"/>
      <c r="K6" s="2" t="s">
        <v>62</v>
      </c>
      <c r="L6" s="2"/>
    </row>
    <row r="7" spans="1:13" ht="54">
      <c r="A7" s="2"/>
      <c r="B7" s="10" t="s">
        <v>57</v>
      </c>
      <c r="C7" s="11"/>
      <c r="D7" s="11" t="s">
        <v>53</v>
      </c>
      <c r="E7" s="11" t="s">
        <v>25</v>
      </c>
      <c r="F7" s="11" t="s">
        <v>17</v>
      </c>
      <c r="G7" s="11" t="s">
        <v>67</v>
      </c>
      <c r="H7" s="11" t="s">
        <v>8</v>
      </c>
      <c r="I7" s="11" t="s">
        <v>37</v>
      </c>
      <c r="J7" s="11" t="s">
        <v>38</v>
      </c>
      <c r="K7" s="11" t="s">
        <v>24</v>
      </c>
      <c r="L7" s="11" t="s">
        <v>71</v>
      </c>
      <c r="M7" s="12" t="s">
        <v>51</v>
      </c>
    </row>
    <row r="8" spans="1:13" ht="18">
      <c r="A8" s="2"/>
      <c r="B8" s="13" t="s">
        <v>55</v>
      </c>
      <c r="C8" s="14" t="s">
        <v>36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6" t="s">
        <v>30</v>
      </c>
    </row>
    <row r="9" spans="1:13" ht="41.25" customHeight="1">
      <c r="A9" s="3"/>
      <c r="B9" s="17" t="s">
        <v>7</v>
      </c>
      <c r="C9" s="18" t="s">
        <v>22</v>
      </c>
      <c r="D9" s="19">
        <v>7659892406</v>
      </c>
      <c r="E9" s="20">
        <v>19318139</v>
      </c>
      <c r="F9" s="19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v>669080033</v>
      </c>
      <c r="M9" s="22">
        <f>SUM(D9:L9)</f>
        <v>8348290578</v>
      </c>
    </row>
    <row r="10" spans="1:13" ht="36">
      <c r="A10" s="3"/>
      <c r="B10" s="17" t="s">
        <v>65</v>
      </c>
      <c r="C10" s="18" t="s">
        <v>29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v>0</v>
      </c>
      <c r="M10" s="23">
        <f>SUM(D10:L10)</f>
        <v>0</v>
      </c>
    </row>
    <row r="11" spans="1:13" ht="33.75" customHeight="1">
      <c r="A11" s="2"/>
      <c r="B11" s="24" t="s">
        <v>9</v>
      </c>
      <c r="C11" s="25" t="s">
        <v>12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3">
        <f>SUM(D11:L11)</f>
        <v>0</v>
      </c>
    </row>
    <row r="12" spans="1:13" ht="23.25" customHeight="1">
      <c r="A12" s="2"/>
      <c r="B12" s="24" t="s">
        <v>26</v>
      </c>
      <c r="C12" s="25" t="s">
        <v>70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7">
        <v>0</v>
      </c>
      <c r="M12" s="28">
        <f>SUM(D12:L12)</f>
        <v>0</v>
      </c>
    </row>
    <row r="13" spans="1:13" ht="24" customHeight="1">
      <c r="A13" s="2"/>
      <c r="B13" s="24" t="s">
        <v>48</v>
      </c>
      <c r="C13" s="25" t="s">
        <v>32</v>
      </c>
      <c r="D13" s="26">
        <v>0</v>
      </c>
      <c r="E13" s="26">
        <v>0</v>
      </c>
      <c r="F13" s="29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7">
        <v>0</v>
      </c>
      <c r="M13" s="28">
        <f>SUM(D13:L13)</f>
        <v>0</v>
      </c>
    </row>
    <row r="14" spans="1:13" ht="23.25" customHeight="1">
      <c r="A14" s="2"/>
      <c r="B14" s="24" t="s">
        <v>64</v>
      </c>
      <c r="C14" s="25" t="s">
        <v>14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8">
        <v>0</v>
      </c>
    </row>
    <row r="15" spans="1:13" ht="51.75" customHeight="1">
      <c r="A15" s="3"/>
      <c r="B15" s="17" t="s">
        <v>50</v>
      </c>
      <c r="C15" s="18" t="s">
        <v>13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2">
        <v>0</v>
      </c>
    </row>
    <row r="16" spans="1:13" ht="18">
      <c r="A16" s="2"/>
      <c r="B16" s="24" t="s">
        <v>31</v>
      </c>
      <c r="C16" s="25" t="s">
        <v>70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8">
        <v>0</v>
      </c>
    </row>
    <row r="17" spans="1:13" ht="15.75" customHeight="1">
      <c r="A17" s="2"/>
      <c r="B17" s="24" t="s">
        <v>15</v>
      </c>
      <c r="C17" s="25" t="s">
        <v>32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8">
        <v>0</v>
      </c>
    </row>
    <row r="18" spans="1:13" ht="15.75" customHeight="1">
      <c r="A18" s="2"/>
      <c r="B18" s="24" t="s">
        <v>68</v>
      </c>
      <c r="C18" s="25" t="s">
        <v>14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8">
        <v>0</v>
      </c>
    </row>
    <row r="19" spans="1:13" ht="36.75" customHeight="1">
      <c r="A19" s="3"/>
      <c r="B19" s="17" t="s">
        <v>1</v>
      </c>
      <c r="C19" s="18" t="s">
        <v>33</v>
      </c>
      <c r="D19" s="20">
        <f aca="true" t="shared" si="0" ref="D19:L19">SUM(D20:D22)</f>
        <v>116018531</v>
      </c>
      <c r="E19" s="20">
        <f t="shared" si="0"/>
        <v>22272489</v>
      </c>
      <c r="F19" s="20">
        <f t="shared" si="0"/>
        <v>427579704</v>
      </c>
      <c r="G19" s="20">
        <f t="shared" si="0"/>
        <v>347434218</v>
      </c>
      <c r="H19" s="20">
        <f t="shared" si="0"/>
        <v>72195959</v>
      </c>
      <c r="I19" s="20">
        <f t="shared" si="0"/>
        <v>234490516</v>
      </c>
      <c r="J19" s="20">
        <f t="shared" si="0"/>
        <v>0</v>
      </c>
      <c r="K19" s="20">
        <f t="shared" si="0"/>
        <v>0</v>
      </c>
      <c r="L19" s="21">
        <f t="shared" si="0"/>
        <v>275493498</v>
      </c>
      <c r="M19" s="22">
        <f aca="true" t="shared" si="1" ref="M19:M33">SUM(D19:L19)</f>
        <v>1495484915</v>
      </c>
    </row>
    <row r="20" spans="1:13" ht="18.75" customHeight="1">
      <c r="A20" s="2"/>
      <c r="B20" s="24" t="s">
        <v>54</v>
      </c>
      <c r="C20" s="25" t="s">
        <v>70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7">
        <v>275493498</v>
      </c>
      <c r="M20" s="28">
        <f t="shared" si="1"/>
        <v>275493498</v>
      </c>
    </row>
    <row r="21" spans="2:13" s="4" customFormat="1" ht="24.75" customHeight="1">
      <c r="B21" s="30" t="s">
        <v>35</v>
      </c>
      <c r="C21" s="25" t="s">
        <v>32</v>
      </c>
      <c r="D21" s="29">
        <v>116018531</v>
      </c>
      <c r="E21" s="26">
        <v>22272489</v>
      </c>
      <c r="F21" s="26">
        <v>427579704</v>
      </c>
      <c r="G21" s="26">
        <v>347434218</v>
      </c>
      <c r="H21" s="26">
        <v>72195959</v>
      </c>
      <c r="I21" s="26">
        <v>234490516</v>
      </c>
      <c r="J21" s="26">
        <v>0</v>
      </c>
      <c r="K21" s="26">
        <v>0</v>
      </c>
      <c r="L21" s="27">
        <v>0</v>
      </c>
      <c r="M21" s="28">
        <f t="shared" si="1"/>
        <v>1219991417</v>
      </c>
    </row>
    <row r="22" spans="1:13" ht="21.75" customHeight="1">
      <c r="A22" s="2"/>
      <c r="B22" s="24" t="s">
        <v>19</v>
      </c>
      <c r="C22" s="25" t="s">
        <v>14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0</v>
      </c>
      <c r="M22" s="28">
        <f t="shared" si="1"/>
        <v>0</v>
      </c>
    </row>
    <row r="23" spans="1:13" ht="39" customHeight="1">
      <c r="A23" s="3"/>
      <c r="B23" s="17" t="s">
        <v>21</v>
      </c>
      <c r="C23" s="18" t="s">
        <v>18</v>
      </c>
      <c r="D23" s="20">
        <f aca="true" t="shared" si="2" ref="D23:L23">SUM(D24:D26)</f>
        <v>9956303859</v>
      </c>
      <c r="E23" s="20">
        <f t="shared" si="2"/>
        <v>0</v>
      </c>
      <c r="F23" s="20">
        <f t="shared" si="2"/>
        <v>34160383</v>
      </c>
      <c r="G23" s="20">
        <f t="shared" si="2"/>
        <v>280505695</v>
      </c>
      <c r="H23" s="20">
        <f t="shared" si="2"/>
        <v>205469211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1">
        <f t="shared" si="2"/>
        <v>540539027</v>
      </c>
      <c r="M23" s="22">
        <f t="shared" si="1"/>
        <v>11016978175</v>
      </c>
    </row>
    <row r="24" spans="1:13" ht="15.75" customHeight="1">
      <c r="A24" s="31"/>
      <c r="B24" s="32" t="s">
        <v>42</v>
      </c>
      <c r="C24" s="25" t="s">
        <v>32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7">
        <v>0</v>
      </c>
      <c r="M24" s="28">
        <f t="shared" si="1"/>
        <v>0</v>
      </c>
    </row>
    <row r="25" spans="1:13" ht="36">
      <c r="A25" s="2"/>
      <c r="B25" s="24" t="s">
        <v>61</v>
      </c>
      <c r="C25" s="25" t="s">
        <v>34</v>
      </c>
      <c r="D25" s="34">
        <v>1068965241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8">
        <f t="shared" si="1"/>
        <v>1068965241</v>
      </c>
    </row>
    <row r="26" spans="1:13" ht="23.25" customHeight="1">
      <c r="A26" s="2"/>
      <c r="B26" s="24" t="s">
        <v>5</v>
      </c>
      <c r="C26" s="25" t="s">
        <v>14</v>
      </c>
      <c r="D26" s="26">
        <v>8887338618</v>
      </c>
      <c r="E26" s="35">
        <v>0</v>
      </c>
      <c r="F26" s="26">
        <v>34160383</v>
      </c>
      <c r="G26" s="26">
        <v>280505695</v>
      </c>
      <c r="H26" s="26">
        <v>205469211</v>
      </c>
      <c r="I26" s="26">
        <v>0</v>
      </c>
      <c r="J26" s="26">
        <v>0</v>
      </c>
      <c r="K26" s="26">
        <v>0</v>
      </c>
      <c r="L26" s="27">
        <v>540539027</v>
      </c>
      <c r="M26" s="28">
        <f>SUM(D26:L26)</f>
        <v>9948012934</v>
      </c>
    </row>
    <row r="27" spans="1:13" ht="34.5" customHeight="1">
      <c r="A27" s="3"/>
      <c r="B27" s="17" t="s">
        <v>47</v>
      </c>
      <c r="C27" s="18" t="s">
        <v>4</v>
      </c>
      <c r="D27" s="36">
        <f aca="true" t="shared" si="3" ref="D27:L27">SUM(D28:D29)</f>
        <v>68546265</v>
      </c>
      <c r="E27" s="20">
        <f t="shared" si="3"/>
        <v>76115214</v>
      </c>
      <c r="F27" s="20">
        <f t="shared" si="3"/>
        <v>75002410</v>
      </c>
      <c r="G27" s="20">
        <f t="shared" si="3"/>
        <v>46498586</v>
      </c>
      <c r="H27" s="20">
        <f t="shared" si="3"/>
        <v>29744281</v>
      </c>
      <c r="I27" s="20">
        <f t="shared" si="3"/>
        <v>0</v>
      </c>
      <c r="J27" s="20">
        <f t="shared" si="3"/>
        <v>0</v>
      </c>
      <c r="K27" s="20">
        <f t="shared" si="3"/>
        <v>0</v>
      </c>
      <c r="L27" s="21">
        <f t="shared" si="3"/>
        <v>0</v>
      </c>
      <c r="M27" s="22">
        <f t="shared" si="1"/>
        <v>295906756</v>
      </c>
    </row>
    <row r="28" spans="1:13" ht="41.25" customHeight="1">
      <c r="A28" s="2"/>
      <c r="B28" s="24" t="s">
        <v>27</v>
      </c>
      <c r="C28" s="25" t="s">
        <v>32</v>
      </c>
      <c r="D28" s="29">
        <v>68546265</v>
      </c>
      <c r="E28" s="29">
        <v>76115214</v>
      </c>
      <c r="F28" s="26">
        <v>75002410</v>
      </c>
      <c r="G28" s="26">
        <v>46498586</v>
      </c>
      <c r="H28" s="26">
        <v>29744281</v>
      </c>
      <c r="I28" s="26">
        <v>0</v>
      </c>
      <c r="J28" s="26">
        <v>0</v>
      </c>
      <c r="K28" s="26">
        <v>0</v>
      </c>
      <c r="L28" s="27">
        <v>0</v>
      </c>
      <c r="M28" s="28">
        <f t="shared" si="1"/>
        <v>295906756</v>
      </c>
    </row>
    <row r="29" spans="1:13" ht="18">
      <c r="A29" s="2"/>
      <c r="B29" s="24" t="s">
        <v>10</v>
      </c>
      <c r="C29" s="25" t="s">
        <v>14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8">
        <f t="shared" si="1"/>
        <v>0</v>
      </c>
    </row>
    <row r="30" spans="1:13" ht="18">
      <c r="A30" s="3"/>
      <c r="B30" s="17" t="s">
        <v>69</v>
      </c>
      <c r="C30" s="18" t="s">
        <v>28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100009321</v>
      </c>
      <c r="M30" s="22">
        <f t="shared" si="1"/>
        <v>100009321</v>
      </c>
    </row>
    <row r="31" spans="1:13" ht="18">
      <c r="A31" s="3"/>
      <c r="B31" s="17" t="s">
        <v>56</v>
      </c>
      <c r="C31" s="18" t="s">
        <v>45</v>
      </c>
      <c r="D31" s="20">
        <f aca="true" t="shared" si="4" ref="D31:L31">SUM(D9,D10,D15,D19,D23,D27,D30)</f>
        <v>17800761061</v>
      </c>
      <c r="E31" s="20">
        <f t="shared" si="4"/>
        <v>117705842</v>
      </c>
      <c r="F31" s="20">
        <f t="shared" si="4"/>
        <v>536742497</v>
      </c>
      <c r="G31" s="20">
        <f t="shared" si="4"/>
        <v>674438499</v>
      </c>
      <c r="H31" s="20">
        <f t="shared" si="4"/>
        <v>307409451</v>
      </c>
      <c r="I31" s="20">
        <f t="shared" si="4"/>
        <v>234490516</v>
      </c>
      <c r="J31" s="20">
        <f t="shared" si="4"/>
        <v>0</v>
      </c>
      <c r="K31" s="20">
        <f t="shared" si="4"/>
        <v>0</v>
      </c>
      <c r="L31" s="21">
        <f t="shared" si="4"/>
        <v>1585121879</v>
      </c>
      <c r="M31" s="22">
        <f t="shared" si="1"/>
        <v>21256669745</v>
      </c>
    </row>
    <row r="32" spans="1:13" ht="32.25" customHeight="1">
      <c r="A32" s="3"/>
      <c r="B32" s="17" t="s">
        <v>40</v>
      </c>
      <c r="C32" s="18" t="s">
        <v>63</v>
      </c>
      <c r="D32" s="20">
        <f aca="true" t="shared" si="5" ref="D32:L32">SUM(D33:D37)</f>
        <v>0</v>
      </c>
      <c r="E32" s="20">
        <f t="shared" si="5"/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0</v>
      </c>
      <c r="J32" s="20">
        <f t="shared" si="5"/>
        <v>0</v>
      </c>
      <c r="K32" s="20">
        <f t="shared" si="5"/>
        <v>0</v>
      </c>
      <c r="L32" s="21">
        <f t="shared" si="5"/>
        <v>0</v>
      </c>
      <c r="M32" s="22">
        <f t="shared" si="1"/>
        <v>0</v>
      </c>
    </row>
    <row r="33" spans="1:13" ht="33" customHeight="1">
      <c r="A33" s="2"/>
      <c r="B33" s="24" t="s">
        <v>23</v>
      </c>
      <c r="C33" s="25" t="s">
        <v>12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8">
        <f t="shared" si="1"/>
        <v>0</v>
      </c>
    </row>
    <row r="34" spans="1:13" ht="17.25" customHeight="1">
      <c r="A34" s="2"/>
      <c r="B34" s="24" t="s">
        <v>6</v>
      </c>
      <c r="C34" s="25" t="s">
        <v>44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8">
        <v>0</v>
      </c>
    </row>
    <row r="35" spans="1:13" ht="17.25" customHeight="1">
      <c r="A35" s="2"/>
      <c r="B35" s="24" t="s">
        <v>60</v>
      </c>
      <c r="C35" s="25" t="s">
        <v>39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8">
        <v>0</v>
      </c>
    </row>
    <row r="36" spans="1:13" ht="17.25" customHeight="1">
      <c r="A36" s="2"/>
      <c r="B36" s="24" t="s">
        <v>41</v>
      </c>
      <c r="C36" s="25" t="s">
        <v>11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8">
        <v>0</v>
      </c>
    </row>
    <row r="37" spans="1:13" ht="17.25" customHeight="1">
      <c r="A37" s="2"/>
      <c r="B37" s="24" t="s">
        <v>20</v>
      </c>
      <c r="C37" s="25" t="s">
        <v>46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8">
        <v>0</v>
      </c>
    </row>
    <row r="38" spans="1:13" ht="49.5" customHeight="1">
      <c r="A38" s="3"/>
      <c r="B38" s="37">
        <v>100</v>
      </c>
      <c r="C38" s="38" t="s">
        <v>72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  <c r="M38" s="22">
        <f>SUM(D38:L38)</f>
        <v>0</v>
      </c>
    </row>
    <row r="39" spans="1:13" ht="15.75" customHeight="1">
      <c r="A39" s="2"/>
      <c r="B39" s="24">
        <v>101</v>
      </c>
      <c r="C39" s="39" t="s">
        <v>39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8">
        <v>0</v>
      </c>
    </row>
    <row r="40" spans="1:13" ht="15.75" customHeight="1">
      <c r="A40" s="2"/>
      <c r="B40" s="24">
        <v>102</v>
      </c>
      <c r="C40" s="39" t="s">
        <v>11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8">
        <v>0</v>
      </c>
    </row>
    <row r="41" spans="1:13" ht="15.75" customHeight="1">
      <c r="A41" s="2"/>
      <c r="B41" s="24">
        <v>103</v>
      </c>
      <c r="C41" s="39" t="s">
        <v>49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7">
        <v>0</v>
      </c>
      <c r="M41" s="28">
        <f aca="true" t="shared" si="6" ref="M41:M47">SUM(D41:L41)</f>
        <v>0</v>
      </c>
    </row>
    <row r="42" spans="1:13" ht="33.75" customHeight="1">
      <c r="A42" s="3"/>
      <c r="B42" s="17">
        <v>110</v>
      </c>
      <c r="C42" s="38" t="s">
        <v>58</v>
      </c>
      <c r="D42" s="20">
        <f aca="true" t="shared" si="7" ref="D42:L42">SUM(D43:D45)</f>
        <v>17663342932</v>
      </c>
      <c r="E42" s="20">
        <f t="shared" si="7"/>
        <v>99293494</v>
      </c>
      <c r="F42" s="20">
        <f t="shared" si="7"/>
        <v>129889742</v>
      </c>
      <c r="G42" s="20">
        <f t="shared" si="7"/>
        <v>300628703</v>
      </c>
      <c r="H42" s="20">
        <f t="shared" si="7"/>
        <v>3355988</v>
      </c>
      <c r="I42" s="20">
        <f t="shared" si="7"/>
        <v>1507633</v>
      </c>
      <c r="J42" s="20">
        <f t="shared" si="7"/>
        <v>4179358</v>
      </c>
      <c r="K42" s="20">
        <f t="shared" si="7"/>
        <v>1530743</v>
      </c>
      <c r="L42" s="21">
        <f t="shared" si="7"/>
        <v>82242597</v>
      </c>
      <c r="M42" s="22">
        <f t="shared" si="6"/>
        <v>18285971190</v>
      </c>
    </row>
    <row r="43" spans="1:13" ht="21" customHeight="1">
      <c r="A43" s="2"/>
      <c r="B43" s="24">
        <v>111</v>
      </c>
      <c r="C43" s="39" t="s">
        <v>66</v>
      </c>
      <c r="D43" s="29">
        <f>6089646311.88+0+21635352.9+11398487299.01+0+2167643.24-4</f>
        <v>17511936603</v>
      </c>
      <c r="E43" s="26">
        <f>14526011.77</f>
        <v>14526012</v>
      </c>
      <c r="F43" s="26">
        <f>21997218.78</f>
        <v>21997219</v>
      </c>
      <c r="G43" s="26">
        <f>1427994.29</f>
        <v>1427994</v>
      </c>
      <c r="H43" s="26">
        <f>3355988.2</f>
        <v>3355988</v>
      </c>
      <c r="I43" s="26">
        <f>1507633.28</f>
        <v>1507633</v>
      </c>
      <c r="J43" s="26">
        <f>4179357.86</f>
        <v>4179358</v>
      </c>
      <c r="K43" s="26">
        <f>1530742.5</f>
        <v>1530743</v>
      </c>
      <c r="L43" s="27">
        <f>42530730.46</f>
        <v>42530730</v>
      </c>
      <c r="M43" s="28">
        <f t="shared" si="6"/>
        <v>17602992280</v>
      </c>
    </row>
    <row r="44" spans="1:13" ht="15.75" customHeight="1">
      <c r="A44" s="2"/>
      <c r="B44" s="24">
        <v>112</v>
      </c>
      <c r="C44" s="39" t="s">
        <v>11</v>
      </c>
      <c r="D44" s="26">
        <f>0+0+0+0</f>
        <v>0</v>
      </c>
      <c r="E44" s="26">
        <f>0</f>
        <v>0</v>
      </c>
      <c r="F44" s="26">
        <f>0</f>
        <v>0</v>
      </c>
      <c r="G44" s="26">
        <f>0</f>
        <v>0</v>
      </c>
      <c r="H44" s="26">
        <f>0</f>
        <v>0</v>
      </c>
      <c r="I44" s="26">
        <f>0</f>
        <v>0</v>
      </c>
      <c r="J44" s="26">
        <f>0</f>
        <v>0</v>
      </c>
      <c r="K44" s="26">
        <f>0</f>
        <v>0</v>
      </c>
      <c r="L44" s="27">
        <f>0</f>
        <v>0</v>
      </c>
      <c r="M44" s="40">
        <f t="shared" si="6"/>
        <v>0</v>
      </c>
    </row>
    <row r="45" spans="1:13" ht="46.5" customHeight="1">
      <c r="A45" s="2"/>
      <c r="B45" s="24">
        <v>113</v>
      </c>
      <c r="C45" s="39" t="s">
        <v>46</v>
      </c>
      <c r="D45" s="29">
        <v>151406329</v>
      </c>
      <c r="E45" s="26">
        <v>84767482</v>
      </c>
      <c r="F45" s="26">
        <v>107892523</v>
      </c>
      <c r="G45" s="26">
        <v>299200709</v>
      </c>
      <c r="H45" s="26">
        <v>0</v>
      </c>
      <c r="I45" s="26">
        <v>0</v>
      </c>
      <c r="J45" s="26">
        <v>0</v>
      </c>
      <c r="K45" s="26">
        <v>0</v>
      </c>
      <c r="L45" s="27">
        <v>39711867</v>
      </c>
      <c r="M45" s="28">
        <f t="shared" si="6"/>
        <v>682978910</v>
      </c>
    </row>
    <row r="46" spans="1:13" ht="18">
      <c r="A46" s="3"/>
      <c r="B46" s="17">
        <v>120</v>
      </c>
      <c r="C46" s="38" t="s">
        <v>46</v>
      </c>
      <c r="D46" s="20">
        <v>2279000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1">
        <v>183782272</v>
      </c>
      <c r="M46" s="23">
        <f t="shared" si="6"/>
        <v>186061272</v>
      </c>
    </row>
    <row r="47" spans="1:13" ht="18">
      <c r="A47" s="3"/>
      <c r="B47" s="17">
        <v>130</v>
      </c>
      <c r="C47" s="38" t="s">
        <v>16</v>
      </c>
      <c r="D47" s="20">
        <f aca="true" t="shared" si="8" ref="D47:L47">SUM(D32,D38,D42,D46)</f>
        <v>17665621932</v>
      </c>
      <c r="E47" s="20">
        <f t="shared" si="8"/>
        <v>99293494</v>
      </c>
      <c r="F47" s="20">
        <f t="shared" si="8"/>
        <v>129889742</v>
      </c>
      <c r="G47" s="20">
        <f t="shared" si="8"/>
        <v>300628703</v>
      </c>
      <c r="H47" s="20">
        <f t="shared" si="8"/>
        <v>3355988</v>
      </c>
      <c r="I47" s="20">
        <f t="shared" si="8"/>
        <v>1507633</v>
      </c>
      <c r="J47" s="20">
        <f t="shared" si="8"/>
        <v>4179358</v>
      </c>
      <c r="K47" s="20">
        <f t="shared" si="8"/>
        <v>1530743</v>
      </c>
      <c r="L47" s="21">
        <f t="shared" si="8"/>
        <v>266024869</v>
      </c>
      <c r="M47" s="22">
        <f t="shared" si="6"/>
        <v>18472032462</v>
      </c>
    </row>
    <row r="48" spans="1:13" ht="18.75" thickBot="1">
      <c r="A48" s="3"/>
      <c r="B48" s="41">
        <v>140</v>
      </c>
      <c r="C48" s="42" t="s">
        <v>52</v>
      </c>
      <c r="D48" s="43">
        <f>SUM(D31,-D47)</f>
        <v>135139129</v>
      </c>
      <c r="E48" s="43">
        <f aca="true" t="shared" si="9" ref="E48:M48">SUM(E31,-E47)</f>
        <v>18412348</v>
      </c>
      <c r="F48" s="43">
        <f t="shared" si="9"/>
        <v>406852755</v>
      </c>
      <c r="G48" s="43">
        <f t="shared" si="9"/>
        <v>373809796</v>
      </c>
      <c r="H48" s="43">
        <f t="shared" si="9"/>
        <v>304053463</v>
      </c>
      <c r="I48" s="43">
        <f t="shared" si="9"/>
        <v>232982883</v>
      </c>
      <c r="J48" s="43">
        <f t="shared" si="9"/>
        <v>-4179358</v>
      </c>
      <c r="K48" s="43">
        <f t="shared" si="9"/>
        <v>-1530743</v>
      </c>
      <c r="L48" s="43">
        <f t="shared" si="9"/>
        <v>1319097010</v>
      </c>
      <c r="M48" s="44">
        <f t="shared" si="9"/>
        <v>2784637283</v>
      </c>
    </row>
    <row r="49" spans="1:12" ht="18" customHeight="1">
      <c r="A49" s="2"/>
      <c r="B49" s="45"/>
      <c r="C49" s="8"/>
      <c r="D49" s="2"/>
      <c r="E49" s="2"/>
      <c r="F49" s="2"/>
      <c r="G49" s="2"/>
      <c r="H49" s="2"/>
      <c r="I49" s="2"/>
      <c r="J49" s="2"/>
      <c r="K49" s="2"/>
      <c r="L49" s="2"/>
    </row>
    <row r="50" spans="1:12" ht="18">
      <c r="A50" s="2"/>
      <c r="B50" s="45"/>
      <c r="C50" s="8"/>
      <c r="D50" s="2"/>
      <c r="E50" s="2"/>
      <c r="F50" s="2"/>
      <c r="G50" s="2"/>
      <c r="H50" s="2"/>
      <c r="I50" s="2"/>
      <c r="J50" s="2"/>
      <c r="K50" s="2"/>
      <c r="L50" s="2"/>
    </row>
    <row r="51" spans="1:12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3" s="46" customFormat="1" ht="41.25" customHeight="1">
      <c r="A55" s="9"/>
      <c r="B55" s="47"/>
      <c r="C55" s="48"/>
      <c r="D55" s="49"/>
      <c r="E55" s="49"/>
      <c r="F55" s="50"/>
      <c r="G55" s="50"/>
      <c r="H55" s="50"/>
      <c r="I55" s="50"/>
      <c r="J55" s="50"/>
      <c r="K55" s="50"/>
      <c r="L55" s="50"/>
      <c r="M55" s="51"/>
    </row>
    <row r="56" spans="1:13" s="46" customFormat="1" ht="41.25" customHeight="1">
      <c r="A56" s="9"/>
      <c r="B56" s="47"/>
      <c r="C56" s="48"/>
      <c r="D56" s="49"/>
      <c r="E56" s="49"/>
      <c r="F56" s="50"/>
      <c r="G56" s="50"/>
      <c r="H56" s="50"/>
      <c r="I56" s="50"/>
      <c r="J56" s="50"/>
      <c r="K56" s="50"/>
      <c r="L56" s="50"/>
      <c r="M56" s="51"/>
    </row>
    <row r="57" spans="1:13" s="46" customFormat="1" ht="41.25" customHeight="1">
      <c r="A57" s="9"/>
      <c r="B57" s="47"/>
      <c r="C57" s="48"/>
      <c r="D57" s="49"/>
      <c r="E57" s="49"/>
      <c r="F57" s="50"/>
      <c r="G57" s="50"/>
      <c r="H57" s="50"/>
      <c r="I57" s="50"/>
      <c r="J57" s="50"/>
      <c r="K57" s="50"/>
      <c r="L57" s="50"/>
      <c r="M57" s="51"/>
    </row>
    <row r="58" spans="1:7" s="46" customFormat="1" ht="18">
      <c r="A58" s="9"/>
      <c r="C58" s="9"/>
      <c r="D58" s="9"/>
      <c r="E58" s="9"/>
      <c r="G58" s="9"/>
    </row>
    <row r="59" spans="1:7" ht="18">
      <c r="A59" s="2"/>
      <c r="C59" s="2"/>
      <c r="D59" s="2"/>
      <c r="E59" s="2"/>
      <c r="G59" s="2"/>
    </row>
    <row r="60" spans="1:7" ht="18">
      <c r="A60" s="2"/>
      <c r="C60" s="2"/>
      <c r="D60" s="4"/>
      <c r="E60" s="2"/>
      <c r="G60" s="2"/>
    </row>
    <row r="61" spans="1:7" ht="18">
      <c r="A61" s="2"/>
      <c r="C61" s="2"/>
      <c r="D61" s="4"/>
      <c r="E61" s="2"/>
      <c r="G61" s="2"/>
    </row>
  </sheetData>
  <sheetProtection/>
  <mergeCells count="1">
    <mergeCell ref="G5:J5"/>
  </mergeCells>
  <printOptions horizontalCentered="1"/>
  <pageMargins left="0" right="0" top="0" bottom="0" header="0" footer="0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I. Gangan</dc:creator>
  <cp:keywords/>
  <dc:description/>
  <cp:lastModifiedBy>user</cp:lastModifiedBy>
  <cp:lastPrinted>2018-01-15T12:31:22Z</cp:lastPrinted>
  <dcterms:created xsi:type="dcterms:W3CDTF">2018-01-15T13:11:49Z</dcterms:created>
  <dcterms:modified xsi:type="dcterms:W3CDTF">2018-01-25T14:34:56Z</dcterms:modified>
  <cp:category/>
  <cp:version/>
  <cp:contentType/>
  <cp:contentStatus/>
</cp:coreProperties>
</file>