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7310" windowHeight="4560" tabRatio="437"/>
  </bookViews>
  <sheets>
    <sheet name="Anexa nr_1-RAPORT-BNM31.01.15" sheetId="4" r:id="rId1"/>
  </sheets>
  <definedNames>
    <definedName name="_xlnm.Print_Area" localSheetId="0">'Anexa nr_1-RAPORT-BNM31.01.15'!$A$1:$F$93</definedName>
    <definedName name="_xlnm.Print_Titles" localSheetId="0">'Anexa nr_1-RAPORT-BNM31.01.15'!$7:$9</definedName>
  </definedNames>
  <calcPr calcId="144525" iterate="1"/>
</workbook>
</file>

<file path=xl/calcChain.xml><?xml version="1.0" encoding="utf-8"?>
<calcChain xmlns="http://schemas.openxmlformats.org/spreadsheetml/2006/main">
  <c r="F82" i="4" l="1"/>
  <c r="E82" i="4"/>
  <c r="D82" i="4"/>
  <c r="F74" i="4"/>
  <c r="E74" i="4"/>
  <c r="D74" i="4"/>
  <c r="F73" i="4"/>
  <c r="E73" i="4"/>
  <c r="D73" i="4"/>
  <c r="F70" i="4"/>
  <c r="E70" i="4"/>
  <c r="D70" i="4"/>
  <c r="F69" i="4"/>
  <c r="E69" i="4"/>
  <c r="D69" i="4"/>
  <c r="F68" i="4"/>
  <c r="E68" i="4"/>
  <c r="D68" i="4"/>
  <c r="F67" i="4"/>
  <c r="E67" i="4"/>
  <c r="D67" i="4"/>
  <c r="F49" i="4"/>
  <c r="E49" i="4"/>
  <c r="D49" i="4"/>
  <c r="F44" i="4"/>
  <c r="E44" i="4"/>
  <c r="D44" i="4"/>
  <c r="F43" i="4"/>
  <c r="E43" i="4"/>
  <c r="D43" i="4"/>
  <c r="F39" i="4"/>
  <c r="E39" i="4"/>
  <c r="F26" i="4"/>
  <c r="E26" i="4"/>
  <c r="D26" i="4"/>
  <c r="D25" i="4"/>
  <c r="F23" i="4"/>
  <c r="F25" i="4" s="1"/>
  <c r="E23" i="4"/>
  <c r="E25" i="4" s="1"/>
  <c r="F20" i="4"/>
  <c r="E20" i="4"/>
  <c r="D20" i="4"/>
  <c r="F17" i="4"/>
  <c r="E17" i="4"/>
  <c r="D17" i="4"/>
</calcChain>
</file>

<file path=xl/sharedStrings.xml><?xml version="1.0" encoding="utf-8"?>
<sst xmlns="http://schemas.openxmlformats.org/spreadsheetml/2006/main" count="169" uniqueCount="109">
  <si>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</si>
  <si>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</si>
  <si>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</si>
  <si>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</si>
  <si>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</si>
  <si>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</si>
  <si>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</si>
  <si>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luna precedentă celei gestionare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</si>
  <si>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</si>
  <si>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</si>
  <si>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</si>
  <si>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</si>
  <si>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</si>
  <si>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</si>
  <si>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</si>
  <si>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</si>
  <si>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</si>
  <si>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</si>
  <si>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</si>
  <si>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</si>
  <si>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</si>
  <si>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</si>
  <si>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</si>
  <si>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Cota investiţiilor străine în capitalul social al băncii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</si>
  <si>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</si>
  <si>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</si>
  <si>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</si>
  <si>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</si>
  <si>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</si>
  <si>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</si>
  <si>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</si>
  <si>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</si>
  <si>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</si>
  <si>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</si>
  <si>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</si>
  <si>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</si>
  <si>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</si>
  <si>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</si>
  <si>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</si>
  <si>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</si>
  <si>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</si>
  <si>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</si>
  <si>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</si>
  <si>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</si>
  <si>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</si>
  <si>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</si>
  <si>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</si>
  <si>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</si>
  <si>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</si>
  <si>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</si>
  <si>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</si>
  <si>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</si>
  <si>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</si>
  <si>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</si>
  <si>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</si>
  <si>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</si>
  <si>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</si>
  <si>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</si>
  <si>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</si>
  <si>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</si>
  <si>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</si>
  <si>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</si>
  <si>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</si>
  <si>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</si>
  <si>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</si>
  <si>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</si>
  <si>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</si>
  <si>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</si>
  <si>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</si>
  <si>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Serghei Cebotari </t>
  </si>
  <si>
    <t xml:space="preserve">Preşedintele Comitetului de Conducere al băncii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</si>
  <si>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</si>
  <si>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</si>
  <si>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</si>
  <si>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</si>
  <si>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</si>
  <si>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</si>
  <si>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</si>
  <si>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</si>
  <si>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</si>
  <si>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</si>
  <si>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</si>
  <si>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</si>
  <si>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</si>
  <si>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</si>
  <si>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</si>
  <si>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</si>
  <si>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</si>
  <si>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6"/>
        <rFont val="Calibri"/>
        <family val="2"/>
        <charset val="204"/>
      </rPr>
      <t>¹</t>
    </r>
  </si>
  <si>
    <r>
      <t xml:space="preserve">Nivelul de afectare a capitalului </t>
    </r>
    <r>
      <rPr>
        <sz val="16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</si>
  <si>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6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</si>
  <si>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6"/>
        <rFont val="Calibri"/>
        <family val="2"/>
        <charset val="204"/>
      </rPr>
      <t>⁵</t>
    </r>
  </si>
  <si>
    <r>
      <t xml:space="preserve">Soldul activelor neperformante nete/CNT </t>
    </r>
    <r>
      <rPr>
        <sz val="16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</si>
  <si>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6"/>
        <rFont val="Calibri"/>
        <family val="2"/>
        <charset val="204"/>
      </rPr>
      <t>⁷</t>
    </r>
  </si>
  <si>
    <r>
      <t>Rentabilitatea activelor (ROA)</t>
    </r>
    <r>
      <rPr>
        <sz val="16"/>
        <rFont val="Calibri"/>
        <family val="2"/>
        <charset val="204"/>
      </rPr>
      <t>⁸</t>
    </r>
  </si>
  <si>
    <r>
      <t>Rentabilitatea Capitalului (ROE)</t>
    </r>
    <r>
      <rPr>
        <sz val="16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</si>
  <si>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6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</si>
  <si>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6"/>
        <rFont val="Calibri"/>
        <family val="2"/>
        <charset val="204"/>
      </rPr>
      <t>¹¹</t>
    </r>
  </si>
  <si>
    <r>
      <t xml:space="preserve">Marja neta a dobînzii  (MJDnet) </t>
    </r>
    <r>
      <rPr>
        <sz val="16"/>
        <rFont val="Calibri"/>
        <family val="2"/>
        <charset val="204"/>
      </rPr>
      <t>¹²</t>
    </r>
  </si>
  <si>
    <r>
      <t xml:space="preserve">Indicele eficienţei (Ief) </t>
    </r>
    <r>
      <rPr>
        <sz val="16"/>
        <rFont val="Calibri"/>
        <family val="2"/>
        <charset val="204"/>
      </rPr>
      <t>¹³</t>
    </r>
  </si>
  <si>
    <r>
      <t xml:space="preserve">Principiul I - Lichiditatea pe termen lung </t>
    </r>
    <r>
      <rPr>
        <sz val="16"/>
        <rFont val="Calibri"/>
        <family val="2"/>
        <charset val="204"/>
      </rPr>
      <t>¹⁴</t>
    </r>
  </si>
  <si>
    <r>
      <t xml:space="preserve">Principiul I - Lichiditatea curenta </t>
    </r>
    <r>
      <rPr>
        <sz val="16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</si>
  <si>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6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</si>
  <si>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6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</si>
  <si>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6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</si>
  <si>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6"/>
        <rFont val="Calibri"/>
        <family val="2"/>
        <charset val="204"/>
      </rPr>
      <t>⁸</t>
    </r>
  </si>
  <si>
    <r>
      <t xml:space="preserve">Numărul total de angajaţi ai băncii </t>
    </r>
    <r>
      <rPr>
        <sz val="16"/>
        <rFont val="Calibri"/>
        <family val="2"/>
        <charset val="204"/>
      </rPr>
      <t>¹⁹</t>
    </r>
  </si>
  <si>
    <t>la situatia  31 Ianuarie a.2015</t>
  </si>
  <si>
    <t>Data perfectării _______________2015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</si>
</sst>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8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</font>
    <font>
      <sz val="16"/>
      <name val="Times New Roman"/>
      <family val="1"/>
      <charset val="204"/>
    </font>
    <font>
      <sz val="16"/>
      <name val="Arial Cyr Rom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Calibri"/>
      <family val="2"/>
      <charset val="204"/>
    </font>
    <font>
      <sz val="16"/>
      <name val="Arial"/>
      <family val="2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3" fontId="11" fillId="0" borderId="2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/>
    <xf numFmtId="0" fontId="11" fillId="0" borderId="13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wrapText="1" shrinkToFit="1"/>
    </xf>
    <xf numFmtId="0" fontId="11" fillId="0" borderId="0" xfId="0" applyFont="1" applyFill="1" applyBorder="1" applyAlignment="1">
      <alignment horizontal="center" vertical="top"/>
    </xf>
    <xf numFmtId="0" fontId="14" fillId="0" borderId="0" xfId="0" applyFont="1" applyFill="1"/>
    <xf numFmtId="0" fontId="12" fillId="0" borderId="12" xfId="0" applyFont="1" applyFill="1" applyBorder="1"/>
    <xf numFmtId="0" fontId="12" fillId="0" borderId="5" xfId="0" applyFont="1" applyFill="1" applyBorder="1"/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6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 wrapText="1"/>
    </xf>
    <xf numFmtId="4" fontId="11" fillId="0" borderId="2" xfId="0" applyNumberFormat="1" applyFont="1" applyFill="1" applyBorder="1" applyAlignment="1">
      <alignment horizontal="center" vertical="top"/>
    </xf>
    <xf numFmtId="10" fontId="11" fillId="0" borderId="2" xfId="1" applyNumberFormat="1" applyFont="1" applyFill="1" applyBorder="1" applyAlignment="1">
      <alignment horizontal="center" vertical="top"/>
    </xf>
    <xf numFmtId="2" fontId="11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164" fontId="11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2" fontId="11" fillId="0" borderId="4" xfId="0" applyNumberFormat="1" applyFont="1" applyFill="1" applyBorder="1" applyAlignment="1">
      <alignment horizontal="center" vertical="top"/>
    </xf>
    <xf numFmtId="2" fontId="1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/>
    <xf numFmtId="4" fontId="17" fillId="0" borderId="2" xfId="0" applyNumberFormat="1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/>
    </xf>
    <xf numFmtId="14" fontId="11" fillId="0" borderId="21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left" vertical="top"/>
    </xf>
    <xf numFmtId="4" fontId="11" fillId="0" borderId="21" xfId="0" applyNumberFormat="1" applyFont="1" applyFill="1" applyBorder="1" applyAlignment="1">
      <alignment horizontal="center" vertical="top"/>
    </xf>
    <xf numFmtId="10" fontId="11" fillId="0" borderId="21" xfId="1" applyNumberFormat="1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left" vertical="top" wrapText="1"/>
    </xf>
    <xf numFmtId="2" fontId="11" fillId="0" borderId="21" xfId="0" applyNumberFormat="1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left" vertical="top"/>
    </xf>
    <xf numFmtId="0" fontId="11" fillId="0" borderId="21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left" vertical="top" wrapText="1"/>
    </xf>
    <xf numFmtId="4" fontId="17" fillId="0" borderId="21" xfId="0" applyNumberFormat="1" applyFont="1" applyFill="1" applyBorder="1" applyAlignment="1">
      <alignment horizontal="center" vertical="top"/>
    </xf>
    <xf numFmtId="0" fontId="11" fillId="0" borderId="24" xfId="0" quotePrefix="1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center" vertical="top"/>
    </xf>
    <xf numFmtId="0" fontId="14" fillId="0" borderId="25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11" fontId="16" fillId="0" borderId="25" xfId="1" applyNumberFormat="1" applyFont="1" applyFill="1" applyBorder="1" applyAlignment="1">
      <alignment horizontal="left" vertical="center" wrapText="1"/>
    </xf>
    <xf numFmtId="2" fontId="11" fillId="0" borderId="33" xfId="0" applyNumberFormat="1" applyFont="1" applyFill="1" applyBorder="1" applyAlignment="1">
      <alignment horizontal="center" vertical="top"/>
    </xf>
    <xf numFmtId="11" fontId="11" fillId="0" borderId="25" xfId="0" applyNumberFormat="1" applyFont="1" applyFill="1" applyBorder="1" applyAlignment="1">
      <alignment horizontal="left" vertical="top" wrapText="1"/>
    </xf>
    <xf numFmtId="164" fontId="11" fillId="0" borderId="25" xfId="0" applyNumberFormat="1" applyFont="1" applyFill="1" applyBorder="1" applyAlignment="1">
      <alignment horizontal="left" vertical="top" wrapText="1"/>
    </xf>
    <xf numFmtId="164" fontId="14" fillId="0" borderId="34" xfId="0" applyNumberFormat="1" applyFont="1" applyFill="1" applyBorder="1" applyAlignment="1">
      <alignment horizontal="center" vertical="top" wrapText="1"/>
    </xf>
    <xf numFmtId="164" fontId="11" fillId="0" borderId="35" xfId="0" applyNumberFormat="1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/>
    </xf>
    <xf numFmtId="2" fontId="11" fillId="0" borderId="3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horizontal="center"/>
    </xf>
    <xf numFmtId="2" fontId="11" fillId="0" borderId="38" xfId="0" applyNumberFormat="1" applyFont="1" applyFill="1" applyBorder="1" applyAlignment="1">
      <alignment horizontal="center" vertical="center"/>
    </xf>
    <xf numFmtId="2" fontId="11" fillId="0" borderId="39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vertical="top"/>
    </xf>
    <xf numFmtId="0" fontId="14" fillId="0" borderId="20" xfId="0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3" fontId="11" fillId="0" borderId="21" xfId="0" applyNumberFormat="1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/>
    </xf>
    <xf numFmtId="0" fontId="11" fillId="0" borderId="43" xfId="0" quotePrefix="1" applyFont="1" applyFill="1" applyBorder="1" applyAlignment="1">
      <alignment horizontal="left" vertical="top"/>
    </xf>
    <xf numFmtId="0" fontId="11" fillId="0" borderId="46" xfId="0" quotePrefix="1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2" fontId="11" fillId="2" borderId="4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 shrinkToFit="1"/>
    </xf>
    <xf numFmtId="0" fontId="12" fillId="0" borderId="0" xfId="0" applyFont="1" applyFill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0000FF"/>
      <color rgb="FFCC66FF"/>
      <color rgb="FF00FF00"/>
      <color rgb="FF9933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abSelected="1" view="pageBreakPreview" zoomScale="55" zoomScaleNormal="60" zoomScaleSheetLayoutView="55" workbookViewId="0">
      <selection activeCell="D70" sqref="D70"/>
    </sheetView>
  </sheetViews>
  <sheetFormatPr defaultRowHeight="20.25"/>
  <cols>
    <col min="1" max="1" width="78" style="38" customWidth="1"/>
    <col min="2" max="2" width="18.7109375" style="22" customWidth="1"/>
    <col min="3" max="3" width="12.140625" style="22" customWidth="1"/>
    <col min="4" max="4" width="26.42578125" style="38" customWidth="1"/>
    <col min="5" max="5" width="27.140625" style="38" customWidth="1"/>
    <col min="6" max="6" width="27.5703125" style="38" customWidth="1"/>
    <col min="7" max="16384" width="9.140625" style="22"/>
  </cols>
  <sheetData>
    <row r="1" spans="1:6" ht="41.25" customHeight="1">
      <c r="A1" s="18"/>
      <c r="B1" s="19"/>
      <c r="C1" s="20"/>
      <c r="D1" s="118" t="s">
        <v>87</v>
      </c>
      <c r="E1" s="119"/>
      <c r="F1" s="119"/>
    </row>
    <row r="2" spans="1:6" ht="15.75" customHeight="1">
      <c r="A2" s="18"/>
      <c r="B2" s="19"/>
      <c r="C2" s="20"/>
      <c r="D2" s="13"/>
      <c r="E2" s="10"/>
      <c r="F2" s="10"/>
    </row>
    <row r="3" spans="1:6" ht="19.5">
      <c r="A3" s="22"/>
      <c r="B3" s="39" t="s">
        <v>0</v>
      </c>
      <c r="C3" s="55"/>
      <c r="D3" s="55"/>
      <c r="E3" s="56"/>
      <c r="F3" s="56"/>
    </row>
    <row r="4" spans="1:6" ht="19.5">
      <c r="A4" s="22"/>
      <c r="B4" s="39" t="s">
        <v>1</v>
      </c>
      <c r="C4" s="54"/>
      <c r="D4" s="54"/>
      <c r="E4" s="54"/>
      <c r="F4" s="58"/>
    </row>
    <row r="5" spans="1:6">
      <c r="A5" s="120"/>
      <c r="B5" s="120"/>
      <c r="C5" s="120"/>
      <c r="D5" s="11"/>
      <c r="E5" s="11"/>
      <c r="F5" s="11"/>
    </row>
    <row r="6" spans="1:6" ht="19.5" customHeight="1" thickBot="1">
      <c r="A6" s="121" t="s">
        <v>107</v>
      </c>
      <c r="B6" s="121"/>
      <c r="C6" s="121"/>
      <c r="D6" s="121"/>
      <c r="E6" s="121"/>
      <c r="F6" s="121"/>
    </row>
    <row r="7" spans="1:6">
      <c r="A7" s="122" t="s">
        <v>2</v>
      </c>
      <c r="B7" s="124" t="s">
        <v>3</v>
      </c>
      <c r="C7" s="126" t="s">
        <v>4</v>
      </c>
      <c r="D7" s="128" t="s">
        <v>5</v>
      </c>
      <c r="E7" s="128"/>
      <c r="F7" s="129"/>
    </row>
    <row r="8" spans="1:6" ht="72.75" customHeight="1">
      <c r="A8" s="123"/>
      <c r="B8" s="125"/>
      <c r="C8" s="127"/>
      <c r="D8" s="48" t="s">
        <v>6</v>
      </c>
      <c r="E8" s="48" t="s">
        <v>7</v>
      </c>
      <c r="F8" s="60" t="s">
        <v>8</v>
      </c>
    </row>
    <row r="9" spans="1:6">
      <c r="A9" s="61"/>
      <c r="B9" s="23"/>
      <c r="C9" s="5"/>
      <c r="D9" s="49">
        <v>42035</v>
      </c>
      <c r="E9" s="49">
        <v>42004</v>
      </c>
      <c r="F9" s="62">
        <v>42004</v>
      </c>
    </row>
    <row r="10" spans="1:6" ht="25.5" customHeight="1">
      <c r="A10" s="63" t="s">
        <v>9</v>
      </c>
      <c r="B10" s="24"/>
      <c r="C10" s="24"/>
      <c r="D10" s="14"/>
      <c r="E10" s="12"/>
      <c r="F10" s="64"/>
    </row>
    <row r="11" spans="1:6" ht="25.5" customHeight="1">
      <c r="A11" s="65" t="s">
        <v>10</v>
      </c>
      <c r="B11" s="3" t="s">
        <v>11</v>
      </c>
      <c r="C11" s="4" t="s">
        <v>12</v>
      </c>
      <c r="D11" s="42">
        <v>207.53</v>
      </c>
      <c r="E11" s="42">
        <v>207.53</v>
      </c>
      <c r="F11" s="66">
        <v>207.53</v>
      </c>
    </row>
    <row r="12" spans="1:6" ht="25.5" customHeight="1">
      <c r="A12" s="65" t="s">
        <v>13</v>
      </c>
      <c r="B12" s="3" t="s">
        <v>11</v>
      </c>
      <c r="C12" s="4" t="s">
        <v>14</v>
      </c>
      <c r="D12" s="42">
        <v>1824.769849</v>
      </c>
      <c r="E12" s="42">
        <v>1806.0463569999999</v>
      </c>
      <c r="F12" s="66">
        <v>1806.0463569999999</v>
      </c>
    </row>
    <row r="13" spans="1:6" ht="25.5" customHeight="1">
      <c r="A13" s="65" t="s">
        <v>15</v>
      </c>
      <c r="B13" s="3" t="s">
        <v>11</v>
      </c>
      <c r="C13" s="4"/>
      <c r="D13" s="42">
        <v>1824.769849</v>
      </c>
      <c r="E13" s="42">
        <v>1806.0463569999999</v>
      </c>
      <c r="F13" s="66">
        <v>1806.0463569999999</v>
      </c>
    </row>
    <row r="14" spans="1:6" ht="25.5" customHeight="1">
      <c r="A14" s="65" t="s">
        <v>16</v>
      </c>
      <c r="B14" s="3" t="s">
        <v>11</v>
      </c>
      <c r="C14" s="4"/>
      <c r="D14" s="42">
        <v>11130.317878</v>
      </c>
      <c r="E14" s="42">
        <v>10742.175025</v>
      </c>
      <c r="F14" s="66">
        <v>10742.175025</v>
      </c>
    </row>
    <row r="15" spans="1:6" ht="25.5" customHeight="1">
      <c r="A15" s="65" t="s">
        <v>17</v>
      </c>
      <c r="B15" s="3" t="s">
        <v>18</v>
      </c>
      <c r="C15" s="4" t="s">
        <v>19</v>
      </c>
      <c r="D15" s="43">
        <v>0.16389999999999999</v>
      </c>
      <c r="E15" s="43">
        <v>0.1681</v>
      </c>
      <c r="F15" s="67">
        <v>0.1681</v>
      </c>
    </row>
    <row r="16" spans="1:6" ht="25.5" customHeight="1">
      <c r="A16" s="65" t="s">
        <v>20</v>
      </c>
      <c r="B16" s="3" t="s">
        <v>18</v>
      </c>
      <c r="C16" s="3"/>
      <c r="D16" s="43">
        <v>0.16389999999999999</v>
      </c>
      <c r="E16" s="43">
        <v>0.1681</v>
      </c>
      <c r="F16" s="67">
        <v>0.1681</v>
      </c>
    </row>
    <row r="17" spans="1:6" ht="25.5" customHeight="1">
      <c r="A17" s="65" t="s">
        <v>21</v>
      </c>
      <c r="B17" s="3" t="s">
        <v>18</v>
      </c>
      <c r="C17" s="3"/>
      <c r="D17" s="43">
        <f>D13/16635.911383</f>
        <v>0.10968860118266237</v>
      </c>
      <c r="E17" s="43">
        <f>E13/15341.444666</f>
        <v>0.11772335632788183</v>
      </c>
      <c r="F17" s="67">
        <f>F13/15341.444666</f>
        <v>0.11772335632788183</v>
      </c>
    </row>
    <row r="18" spans="1:6" ht="41.25" customHeight="1">
      <c r="A18" s="68" t="s">
        <v>88</v>
      </c>
      <c r="B18" s="3" t="s">
        <v>11</v>
      </c>
      <c r="C18" s="3"/>
      <c r="D18" s="44">
        <v>499.60431899999998</v>
      </c>
      <c r="E18" s="44">
        <v>456.74458600000003</v>
      </c>
      <c r="F18" s="69">
        <v>456.74458600000003</v>
      </c>
    </row>
    <row r="19" spans="1:6" ht="25.5" customHeight="1">
      <c r="A19" s="65" t="s">
        <v>89</v>
      </c>
      <c r="B19" s="3" t="s">
        <v>18</v>
      </c>
      <c r="C19" s="5"/>
      <c r="D19" s="44">
        <v>6.85</v>
      </c>
      <c r="E19" s="44">
        <v>6.44</v>
      </c>
      <c r="F19" s="69">
        <v>6.44</v>
      </c>
    </row>
    <row r="20" spans="1:6" ht="25.5" customHeight="1">
      <c r="A20" s="65" t="s">
        <v>22</v>
      </c>
      <c r="B20" s="3"/>
      <c r="C20" s="5"/>
      <c r="D20" s="44">
        <f>14049.414031/2586.497352</f>
        <v>5.4318300461960032</v>
      </c>
      <c r="E20" s="44">
        <f>12815.567008/2525.877658</f>
        <v>5.0737085255932062</v>
      </c>
      <c r="F20" s="69">
        <f>12815.567008/2525.877658</f>
        <v>5.0737085255932062</v>
      </c>
    </row>
    <row r="21" spans="1:6" ht="25.5" customHeight="1">
      <c r="A21" s="70" t="s">
        <v>23</v>
      </c>
      <c r="B21" s="3" t="s">
        <v>18</v>
      </c>
      <c r="C21" s="5"/>
      <c r="D21" s="50">
        <v>29.76</v>
      </c>
      <c r="E21" s="50">
        <v>29.76</v>
      </c>
      <c r="F21" s="71">
        <v>29.76</v>
      </c>
    </row>
    <row r="22" spans="1:6" ht="25.5" customHeight="1">
      <c r="A22" s="72" t="s">
        <v>24</v>
      </c>
      <c r="B22" s="25"/>
      <c r="C22" s="25"/>
      <c r="D22" s="14"/>
      <c r="E22" s="14"/>
      <c r="F22" s="64"/>
    </row>
    <row r="23" spans="1:6" ht="43.5" customHeight="1">
      <c r="A23" s="68" t="s">
        <v>25</v>
      </c>
      <c r="B23" s="3" t="s">
        <v>11</v>
      </c>
      <c r="C23" s="5"/>
      <c r="D23" s="44">
        <v>2292.5917279999999</v>
      </c>
      <c r="E23" s="44">
        <f>1545.504117</f>
        <v>1545.504117</v>
      </c>
      <c r="F23" s="69">
        <f>1545.504117</f>
        <v>1545.504117</v>
      </c>
    </row>
    <row r="24" spans="1:6" ht="21">
      <c r="A24" s="68" t="s">
        <v>90</v>
      </c>
      <c r="B24" s="3" t="s">
        <v>11</v>
      </c>
      <c r="C24" s="5"/>
      <c r="D24" s="44">
        <v>2292.5465509999999</v>
      </c>
      <c r="E24" s="44">
        <v>1545.4593890000001</v>
      </c>
      <c r="F24" s="69">
        <v>1545.4593890000001</v>
      </c>
    </row>
    <row r="25" spans="1:6" ht="40.5" customHeight="1">
      <c r="A25" s="68" t="s">
        <v>26</v>
      </c>
      <c r="B25" s="3"/>
      <c r="C25" s="5"/>
      <c r="D25" s="44">
        <f>+D23/D13</f>
        <v>1.2563730868615419</v>
      </c>
      <c r="E25" s="44">
        <f>+E23/E13</f>
        <v>0.85573889673973635</v>
      </c>
      <c r="F25" s="69">
        <f>+F23/F13</f>
        <v>0.85573889673973635</v>
      </c>
    </row>
    <row r="26" spans="1:6" ht="40.5">
      <c r="A26" s="68" t="s">
        <v>27</v>
      </c>
      <c r="B26" s="3"/>
      <c r="C26" s="5"/>
      <c r="D26" s="44">
        <f>+D24/D13</f>
        <v>1.2563483292188042</v>
      </c>
      <c r="E26" s="44">
        <f>+E24/E13</f>
        <v>0.8557141310409897</v>
      </c>
      <c r="F26" s="69">
        <f>+F24/F13</f>
        <v>0.8557141310409897</v>
      </c>
    </row>
    <row r="27" spans="1:6" ht="25.5" customHeight="1">
      <c r="A27" s="68" t="s">
        <v>28</v>
      </c>
      <c r="B27" s="3" t="s">
        <v>11</v>
      </c>
      <c r="C27" s="5"/>
      <c r="D27" s="42">
        <v>11079.84</v>
      </c>
      <c r="E27" s="42">
        <v>10826.03</v>
      </c>
      <c r="F27" s="66">
        <v>10826.03</v>
      </c>
    </row>
    <row r="28" spans="1:6" ht="25.5" customHeight="1">
      <c r="A28" s="68" t="s">
        <v>29</v>
      </c>
      <c r="B28" s="3" t="s">
        <v>11</v>
      </c>
      <c r="C28" s="5"/>
      <c r="D28" s="50">
        <v>641.42999999999995</v>
      </c>
      <c r="E28" s="50">
        <v>617.54999999999995</v>
      </c>
      <c r="F28" s="71">
        <v>617.54999999999995</v>
      </c>
    </row>
    <row r="29" spans="1:6">
      <c r="A29" s="68" t="s">
        <v>30</v>
      </c>
      <c r="B29" s="3" t="s">
        <v>18</v>
      </c>
      <c r="C29" s="5"/>
      <c r="D29" s="50">
        <v>35.15</v>
      </c>
      <c r="E29" s="50">
        <v>34.19</v>
      </c>
      <c r="F29" s="71">
        <v>34.19</v>
      </c>
    </row>
    <row r="30" spans="1:6" ht="41.25">
      <c r="A30" s="68" t="s">
        <v>91</v>
      </c>
      <c r="B30" s="3" t="s">
        <v>18</v>
      </c>
      <c r="C30" s="5"/>
      <c r="D30" s="50">
        <v>10.46</v>
      </c>
      <c r="E30" s="50">
        <v>10.54</v>
      </c>
      <c r="F30" s="71">
        <v>10.54</v>
      </c>
    </row>
    <row r="31" spans="1:6" ht="47.25" customHeight="1">
      <c r="A31" s="68" t="s">
        <v>31</v>
      </c>
      <c r="B31" s="3" t="s">
        <v>18</v>
      </c>
      <c r="C31" s="5"/>
      <c r="D31" s="42">
        <v>5.79</v>
      </c>
      <c r="E31" s="42">
        <v>5.7</v>
      </c>
      <c r="F31" s="66">
        <v>5.7</v>
      </c>
    </row>
    <row r="32" spans="1:6" ht="21">
      <c r="A32" s="68" t="s">
        <v>92</v>
      </c>
      <c r="B32" s="3" t="s">
        <v>18</v>
      </c>
      <c r="C32" s="5"/>
      <c r="D32" s="50">
        <v>11.15</v>
      </c>
      <c r="E32" s="50">
        <v>10.95</v>
      </c>
      <c r="F32" s="71">
        <v>10.95</v>
      </c>
    </row>
    <row r="33" spans="1:6" ht="45.75" customHeight="1">
      <c r="A33" s="68" t="s">
        <v>32</v>
      </c>
      <c r="B33" s="3" t="s">
        <v>11</v>
      </c>
      <c r="C33" s="5"/>
      <c r="D33" s="50">
        <v>817.83</v>
      </c>
      <c r="E33" s="50">
        <v>774.97</v>
      </c>
      <c r="F33" s="71">
        <v>774.97</v>
      </c>
    </row>
    <row r="34" spans="1:6" ht="60.75">
      <c r="A34" s="68" t="s">
        <v>33</v>
      </c>
      <c r="B34" s="3" t="s">
        <v>11</v>
      </c>
      <c r="C34" s="5"/>
      <c r="D34" s="50">
        <v>318.23</v>
      </c>
      <c r="E34" s="50">
        <v>318.23</v>
      </c>
      <c r="F34" s="71">
        <v>318.23</v>
      </c>
    </row>
    <row r="35" spans="1:6" ht="40.5">
      <c r="A35" s="68" t="s">
        <v>34</v>
      </c>
      <c r="B35" s="3" t="s">
        <v>18</v>
      </c>
      <c r="C35" s="7"/>
      <c r="D35" s="50">
        <v>6.59</v>
      </c>
      <c r="E35" s="50">
        <v>6.47</v>
      </c>
      <c r="F35" s="71">
        <v>6.47</v>
      </c>
    </row>
    <row r="36" spans="1:6" ht="21.75" customHeight="1">
      <c r="A36" s="68" t="s">
        <v>35</v>
      </c>
      <c r="B36" s="3" t="s">
        <v>11</v>
      </c>
      <c r="C36" s="7"/>
      <c r="D36" s="42">
        <v>534.15</v>
      </c>
      <c r="E36" s="42">
        <v>450.8</v>
      </c>
      <c r="F36" s="66">
        <v>450.8</v>
      </c>
    </row>
    <row r="37" spans="1:6" ht="41.25">
      <c r="A37" s="68" t="s">
        <v>93</v>
      </c>
      <c r="B37" s="3" t="s">
        <v>18</v>
      </c>
      <c r="C37" s="7"/>
      <c r="D37" s="44">
        <v>88.787461990077503</v>
      </c>
      <c r="E37" s="44">
        <v>89.14</v>
      </c>
      <c r="F37" s="69">
        <v>89.14</v>
      </c>
    </row>
    <row r="38" spans="1:6" ht="45" customHeight="1">
      <c r="A38" s="68" t="s">
        <v>36</v>
      </c>
      <c r="B38" s="3" t="s">
        <v>18</v>
      </c>
      <c r="C38" s="7"/>
      <c r="D38" s="50">
        <v>35.93</v>
      </c>
      <c r="E38" s="50">
        <v>34.270000000000003</v>
      </c>
      <c r="F38" s="71">
        <v>34.270000000000003</v>
      </c>
    </row>
    <row r="39" spans="1:6">
      <c r="A39" s="68" t="s">
        <v>37</v>
      </c>
      <c r="B39" s="7"/>
      <c r="C39" s="7"/>
      <c r="D39" s="44">
        <v>6.4318300461960032</v>
      </c>
      <c r="E39" s="44">
        <f>15341.444666/2525.877658</f>
        <v>6.0737085255932062</v>
      </c>
      <c r="F39" s="69">
        <f>15341.444666/2525.877658</f>
        <v>6.0737085255932062</v>
      </c>
    </row>
    <row r="40" spans="1:6">
      <c r="A40" s="73" t="s">
        <v>38</v>
      </c>
      <c r="B40" s="7" t="s">
        <v>39</v>
      </c>
      <c r="C40" s="7" t="s">
        <v>66</v>
      </c>
      <c r="D40" s="42">
        <v>1.2</v>
      </c>
      <c r="E40" s="50">
        <v>1.18</v>
      </c>
      <c r="F40" s="71">
        <v>1.18</v>
      </c>
    </row>
    <row r="41" spans="1:6" ht="102" thickBot="1">
      <c r="A41" s="74" t="s">
        <v>40</v>
      </c>
      <c r="B41" s="75" t="s">
        <v>18</v>
      </c>
      <c r="C41" s="76" t="s">
        <v>41</v>
      </c>
      <c r="D41" s="77">
        <v>19.690000000000001</v>
      </c>
      <c r="E41" s="77">
        <v>19.440000000000001</v>
      </c>
      <c r="F41" s="78">
        <v>19.440000000000001</v>
      </c>
    </row>
    <row r="42" spans="1:6">
      <c r="A42" s="79" t="s">
        <v>42</v>
      </c>
      <c r="B42" s="80" t="s">
        <v>18</v>
      </c>
      <c r="C42" s="81" t="s">
        <v>43</v>
      </c>
      <c r="D42" s="82">
        <v>19.809999999999999</v>
      </c>
      <c r="E42" s="82">
        <v>19.38</v>
      </c>
      <c r="F42" s="83">
        <v>19.38</v>
      </c>
    </row>
    <row r="43" spans="1:6" ht="40.5">
      <c r="A43" s="84" t="s">
        <v>86</v>
      </c>
      <c r="B43" s="3"/>
      <c r="C43" s="4"/>
      <c r="D43" s="44">
        <f>D44/12365.94193</f>
        <v>0.89599652519151041</v>
      </c>
      <c r="E43" s="44">
        <f>E44/11487.716</f>
        <v>0.94240056073809608</v>
      </c>
      <c r="F43" s="69">
        <f>F44/11487.716</f>
        <v>0.94240056073809608</v>
      </c>
    </row>
    <row r="44" spans="1:6" ht="23.25">
      <c r="A44" s="68" t="s">
        <v>72</v>
      </c>
      <c r="B44" s="3" t="s">
        <v>11</v>
      </c>
      <c r="C44" s="26"/>
      <c r="D44" s="59">
        <f>D45+D46+D47+D48</f>
        <v>11079.841</v>
      </c>
      <c r="E44" s="59">
        <f>E45+E46+E47+E48</f>
        <v>10826.029999999999</v>
      </c>
      <c r="F44" s="85">
        <f>F45+F46+F47+F48</f>
        <v>10826.029999999999</v>
      </c>
    </row>
    <row r="45" spans="1:6" ht="40.5">
      <c r="A45" s="86" t="s">
        <v>73</v>
      </c>
      <c r="B45" s="3" t="s">
        <v>11</v>
      </c>
      <c r="C45" s="26"/>
      <c r="D45" s="59">
        <v>8714.4</v>
      </c>
      <c r="E45" s="59">
        <v>8501.14</v>
      </c>
      <c r="F45" s="85">
        <v>8501.14</v>
      </c>
    </row>
    <row r="46" spans="1:6" ht="40.5">
      <c r="A46" s="86" t="s">
        <v>74</v>
      </c>
      <c r="B46" s="3" t="s">
        <v>11</v>
      </c>
      <c r="C46" s="26"/>
      <c r="D46" s="59">
        <v>228.74</v>
      </c>
      <c r="E46" s="59">
        <v>211.4</v>
      </c>
      <c r="F46" s="85">
        <v>211.4</v>
      </c>
    </row>
    <row r="47" spans="1:6" ht="23.25">
      <c r="A47" s="86" t="s">
        <v>75</v>
      </c>
      <c r="B47" s="3" t="s">
        <v>11</v>
      </c>
      <c r="C47" s="26"/>
      <c r="D47" s="59">
        <v>2136.6999999999998</v>
      </c>
      <c r="E47" s="59">
        <v>2113.23</v>
      </c>
      <c r="F47" s="85">
        <v>2113.23</v>
      </c>
    </row>
    <row r="48" spans="1:6" ht="23.25">
      <c r="A48" s="86" t="s">
        <v>76</v>
      </c>
      <c r="B48" s="3" t="s">
        <v>11</v>
      </c>
      <c r="C48" s="26"/>
      <c r="D48" s="59">
        <v>1E-3</v>
      </c>
      <c r="E48" s="59">
        <v>0.26</v>
      </c>
      <c r="F48" s="85">
        <v>0.26</v>
      </c>
    </row>
    <row r="49" spans="1:6" ht="23.25">
      <c r="A49" s="68" t="s">
        <v>77</v>
      </c>
      <c r="B49" s="3" t="s">
        <v>11</v>
      </c>
      <c r="C49" s="5"/>
      <c r="D49" s="59">
        <f>D50+D51+D52+D53</f>
        <v>11079.84</v>
      </c>
      <c r="E49" s="59">
        <f>E50+E51+E52+E53</f>
        <v>10826.03</v>
      </c>
      <c r="F49" s="85">
        <f>F50+F51+F52+F53</f>
        <v>10826.03</v>
      </c>
    </row>
    <row r="50" spans="1:6" ht="23.25">
      <c r="A50" s="86" t="s">
        <v>78</v>
      </c>
      <c r="B50" s="3" t="s">
        <v>11</v>
      </c>
      <c r="C50" s="5"/>
      <c r="D50" s="59">
        <v>7099.03</v>
      </c>
      <c r="E50" s="59">
        <v>7116.33</v>
      </c>
      <c r="F50" s="85">
        <v>7116.33</v>
      </c>
    </row>
    <row r="51" spans="1:6" ht="23.25">
      <c r="A51" s="86" t="s">
        <v>79</v>
      </c>
      <c r="B51" s="3" t="s">
        <v>11</v>
      </c>
      <c r="C51" s="5"/>
      <c r="D51" s="59">
        <v>1194.6099999999999</v>
      </c>
      <c r="E51" s="59">
        <v>1064.8499999999999</v>
      </c>
      <c r="F51" s="85">
        <v>1064.8499999999999</v>
      </c>
    </row>
    <row r="52" spans="1:6" ht="23.25">
      <c r="A52" s="86" t="s">
        <v>80</v>
      </c>
      <c r="B52" s="3" t="s">
        <v>11</v>
      </c>
      <c r="C52" s="5"/>
      <c r="D52" s="59">
        <v>2786.2</v>
      </c>
      <c r="E52" s="59">
        <v>2644.85</v>
      </c>
      <c r="F52" s="85">
        <v>2644.85</v>
      </c>
    </row>
    <row r="53" spans="1:6">
      <c r="A53" s="86" t="s">
        <v>81</v>
      </c>
      <c r="B53" s="3" t="s">
        <v>11</v>
      </c>
      <c r="C53" s="5"/>
      <c r="D53" s="44">
        <v>0</v>
      </c>
      <c r="E53" s="44">
        <v>0</v>
      </c>
      <c r="F53" s="69">
        <v>0</v>
      </c>
    </row>
    <row r="54" spans="1:6" ht="22.5" customHeight="1">
      <c r="A54" s="68" t="s">
        <v>44</v>
      </c>
      <c r="B54" s="3" t="s">
        <v>18</v>
      </c>
      <c r="C54" s="4" t="s">
        <v>45</v>
      </c>
      <c r="D54" s="50">
        <v>14.92</v>
      </c>
      <c r="E54" s="50">
        <v>15.17</v>
      </c>
      <c r="F54" s="71">
        <v>15.17</v>
      </c>
    </row>
    <row r="55" spans="1:6" ht="22.5" customHeight="1">
      <c r="A55" s="68" t="s">
        <v>46</v>
      </c>
      <c r="B55" s="1" t="s">
        <v>18</v>
      </c>
      <c r="C55" s="6" t="s">
        <v>47</v>
      </c>
      <c r="D55" s="51">
        <v>22.62</v>
      </c>
      <c r="E55" s="51">
        <v>22.95</v>
      </c>
      <c r="F55" s="87">
        <v>22.95</v>
      </c>
    </row>
    <row r="56" spans="1:6" ht="22.5" customHeight="1">
      <c r="A56" s="88" t="s">
        <v>48</v>
      </c>
      <c r="B56" s="27"/>
      <c r="C56" s="27"/>
      <c r="D56" s="45"/>
      <c r="E56" s="45"/>
      <c r="F56" s="89"/>
    </row>
    <row r="57" spans="1:6" ht="22.5" customHeight="1">
      <c r="A57" s="90" t="s">
        <v>94</v>
      </c>
      <c r="B57" s="1" t="s">
        <v>18</v>
      </c>
      <c r="C57" s="2"/>
      <c r="D57" s="52">
        <v>4.4533381289023932</v>
      </c>
      <c r="E57" s="52">
        <v>2.4700000000000002</v>
      </c>
      <c r="F57" s="91">
        <v>2.4700000000000002</v>
      </c>
    </row>
    <row r="58" spans="1:6" ht="22.5" customHeight="1">
      <c r="A58" s="90" t="s">
        <v>95</v>
      </c>
      <c r="B58" s="1" t="s">
        <v>18</v>
      </c>
      <c r="C58" s="2"/>
      <c r="D58" s="52">
        <v>28.102164165679767</v>
      </c>
      <c r="E58" s="52">
        <v>14.66</v>
      </c>
      <c r="F58" s="91">
        <v>14.66</v>
      </c>
    </row>
    <row r="59" spans="1:6" ht="22.5" customHeight="1">
      <c r="A59" s="73" t="s">
        <v>49</v>
      </c>
      <c r="B59" s="1" t="s">
        <v>18</v>
      </c>
      <c r="C59" s="2"/>
      <c r="D59" s="116">
        <v>37.315641545611818</v>
      </c>
      <c r="E59" s="52">
        <v>41.81</v>
      </c>
      <c r="F59" s="91">
        <v>41.81</v>
      </c>
    </row>
    <row r="60" spans="1:6" ht="22.5" customHeight="1">
      <c r="A60" s="92" t="s">
        <v>96</v>
      </c>
      <c r="B60" s="1" t="s">
        <v>18</v>
      </c>
      <c r="C60" s="2"/>
      <c r="D60" s="116">
        <v>25.740721518970943</v>
      </c>
      <c r="E60" s="52">
        <v>42.17</v>
      </c>
      <c r="F60" s="91">
        <v>42.17</v>
      </c>
    </row>
    <row r="61" spans="1:6" ht="45.75" customHeight="1">
      <c r="A61" s="93" t="s">
        <v>97</v>
      </c>
      <c r="B61" s="1" t="s">
        <v>18</v>
      </c>
      <c r="C61" s="2"/>
      <c r="D61" s="52">
        <v>8.0341513634221826</v>
      </c>
      <c r="E61" s="52">
        <v>8.1999999999999993</v>
      </c>
      <c r="F61" s="91">
        <v>8.1999999999999993</v>
      </c>
    </row>
    <row r="62" spans="1:6" ht="22.5" customHeight="1">
      <c r="A62" s="93" t="s">
        <v>98</v>
      </c>
      <c r="B62" s="1" t="s">
        <v>18</v>
      </c>
      <c r="C62" s="2"/>
      <c r="D62" s="52">
        <v>4.3600000000000003</v>
      </c>
      <c r="E62" s="52">
        <v>4.5999999999999996</v>
      </c>
      <c r="F62" s="91">
        <v>4.5999999999999996</v>
      </c>
    </row>
    <row r="63" spans="1:6" ht="22.5" customHeight="1">
      <c r="A63" s="93" t="s">
        <v>99</v>
      </c>
      <c r="B63" s="1" t="s">
        <v>18</v>
      </c>
      <c r="C63" s="2"/>
      <c r="D63" s="116">
        <v>266.59937980236134</v>
      </c>
      <c r="E63" s="52">
        <v>159.49</v>
      </c>
      <c r="F63" s="91">
        <v>159.49</v>
      </c>
    </row>
    <row r="64" spans="1:6" ht="22.5" customHeight="1">
      <c r="A64" s="94" t="s">
        <v>50</v>
      </c>
      <c r="B64" s="28"/>
      <c r="C64" s="28"/>
      <c r="D64" s="46"/>
      <c r="E64" s="46"/>
      <c r="F64" s="95"/>
    </row>
    <row r="65" spans="1:6" ht="22.5" customHeight="1">
      <c r="A65" s="93" t="s">
        <v>100</v>
      </c>
      <c r="B65" s="1" t="s">
        <v>18</v>
      </c>
      <c r="C65" s="6" t="s">
        <v>51</v>
      </c>
      <c r="D65" s="52">
        <v>0.8</v>
      </c>
      <c r="E65" s="57">
        <v>0.81</v>
      </c>
      <c r="F65" s="96">
        <v>0.81</v>
      </c>
    </row>
    <row r="66" spans="1:6" ht="22.5" customHeight="1">
      <c r="A66" s="93" t="s">
        <v>101</v>
      </c>
      <c r="B66" s="3" t="s">
        <v>18</v>
      </c>
      <c r="C66" s="4" t="s">
        <v>52</v>
      </c>
      <c r="D66" s="52">
        <v>29.5</v>
      </c>
      <c r="E66" s="52">
        <v>27.3</v>
      </c>
      <c r="F66" s="91">
        <v>27.3</v>
      </c>
    </row>
    <row r="67" spans="1:6" ht="47.25" customHeight="1">
      <c r="A67" s="93" t="s">
        <v>53</v>
      </c>
      <c r="B67" s="3" t="s">
        <v>18</v>
      </c>
      <c r="C67" s="5"/>
      <c r="D67" s="53">
        <f>4907.753836*100/9099.224918</f>
        <v>53.935954767878393</v>
      </c>
      <c r="E67" s="53">
        <f>4188.682675*100/8444.852574</f>
        <v>49.600423906701579</v>
      </c>
      <c r="F67" s="97">
        <f>4188.682675*100/8444.852574</f>
        <v>49.600423906701579</v>
      </c>
    </row>
    <row r="68" spans="1:6" ht="40.5">
      <c r="A68" s="73" t="s">
        <v>54</v>
      </c>
      <c r="B68" s="3" t="s">
        <v>18</v>
      </c>
      <c r="C68" s="29"/>
      <c r="D68" s="53">
        <f>(9099.224918*100/12365.94193)</f>
        <v>73.582950409342573</v>
      </c>
      <c r="E68" s="53">
        <f>8444.852574*100/11487.715723</f>
        <v>73.512026042673</v>
      </c>
      <c r="F68" s="97">
        <f>8444.852574*100/11487.715723</f>
        <v>73.512026042673</v>
      </c>
    </row>
    <row r="69" spans="1:6" ht="59.25" customHeight="1">
      <c r="A69" s="73" t="s">
        <v>55</v>
      </c>
      <c r="B69" s="3" t="s">
        <v>18</v>
      </c>
      <c r="C69" s="30"/>
      <c r="D69" s="53">
        <f>3260006067*100/12365941930</f>
        <v>26.36278000862325</v>
      </c>
      <c r="E69" s="53">
        <f>3036.650476*100/11487.715723</f>
        <v>26.433892944619135</v>
      </c>
      <c r="F69" s="97">
        <f>3036.650476*100/11487.715723</f>
        <v>26.433892944619135</v>
      </c>
    </row>
    <row r="70" spans="1:6" ht="47.25" customHeight="1">
      <c r="A70" s="73" t="s">
        <v>56</v>
      </c>
      <c r="B70" s="3" t="s">
        <v>18</v>
      </c>
      <c r="C70" s="31"/>
      <c r="D70" s="53">
        <f>6426.25*100/12365.94193</f>
        <v>51.967331210005121</v>
      </c>
      <c r="E70" s="53">
        <f>5477.504*100/11487.716</f>
        <v>47.681401594538031</v>
      </c>
      <c r="F70" s="97">
        <f>5477.504*100/11487.716</f>
        <v>47.681401594538031</v>
      </c>
    </row>
    <row r="71" spans="1:6" ht="45.75" customHeight="1">
      <c r="A71" s="73" t="s">
        <v>102</v>
      </c>
      <c r="B71" s="3" t="s">
        <v>11</v>
      </c>
      <c r="C71" s="31"/>
      <c r="D71" s="53">
        <v>6.7109449999999997</v>
      </c>
      <c r="E71" s="53">
        <v>6.2126731700000004</v>
      </c>
      <c r="F71" s="97">
        <v>6.2126731700000004</v>
      </c>
    </row>
    <row r="72" spans="1:6" ht="27" customHeight="1">
      <c r="A72" s="73" t="s">
        <v>103</v>
      </c>
      <c r="B72" s="3" t="s">
        <v>11</v>
      </c>
      <c r="C72" s="32"/>
      <c r="D72" s="53">
        <v>2.8790999999999999E-3</v>
      </c>
      <c r="E72" s="53">
        <v>3.0000000000000001E-3</v>
      </c>
      <c r="F72" s="97">
        <v>3.0000000000000001E-3</v>
      </c>
    </row>
    <row r="73" spans="1:6" ht="45" customHeight="1">
      <c r="A73" s="73" t="s">
        <v>57</v>
      </c>
      <c r="B73" s="33"/>
      <c r="C73" s="34"/>
      <c r="D73" s="53">
        <f>+D71/D13</f>
        <v>3.6776939314717926E-3</v>
      </c>
      <c r="E73" s="53">
        <f>+E71/E13</f>
        <v>3.43993006930331E-3</v>
      </c>
      <c r="F73" s="97">
        <f>+F71/F13</f>
        <v>3.43993006930331E-3</v>
      </c>
    </row>
    <row r="74" spans="1:6" ht="43.5" customHeight="1" thickBot="1">
      <c r="A74" s="74" t="s">
        <v>58</v>
      </c>
      <c r="B74" s="98"/>
      <c r="C74" s="99"/>
      <c r="D74" s="100">
        <f>D72/D13</f>
        <v>1.5777880161587434E-6</v>
      </c>
      <c r="E74" s="100">
        <f>E72/E13</f>
        <v>1.6610869307824749E-6</v>
      </c>
      <c r="F74" s="101">
        <f>F72/F13</f>
        <v>1.6610869307824749E-6</v>
      </c>
    </row>
    <row r="75" spans="1:6" ht="20.25" customHeight="1">
      <c r="A75" s="102" t="s">
        <v>59</v>
      </c>
      <c r="B75" s="103"/>
      <c r="C75" s="103"/>
      <c r="D75" s="104"/>
      <c r="E75" s="104"/>
      <c r="F75" s="105"/>
    </row>
    <row r="76" spans="1:6" ht="45" customHeight="1">
      <c r="A76" s="106" t="s">
        <v>104</v>
      </c>
      <c r="B76" s="3" t="s">
        <v>18</v>
      </c>
      <c r="C76" s="34"/>
      <c r="D76" s="52">
        <v>43.71</v>
      </c>
      <c r="E76" s="52">
        <v>40.04</v>
      </c>
      <c r="F76" s="91">
        <v>40.04</v>
      </c>
    </row>
    <row r="77" spans="1:6" ht="68.25" customHeight="1">
      <c r="A77" s="106" t="s">
        <v>105</v>
      </c>
      <c r="B77" s="3" t="s">
        <v>18</v>
      </c>
      <c r="C77" s="34"/>
      <c r="D77" s="52">
        <v>43.42</v>
      </c>
      <c r="E77" s="52">
        <v>40.32</v>
      </c>
      <c r="F77" s="91">
        <v>40.32</v>
      </c>
    </row>
    <row r="78" spans="1:6" ht="44.25" customHeight="1">
      <c r="A78" s="106" t="s">
        <v>60</v>
      </c>
      <c r="B78" s="3" t="s">
        <v>18</v>
      </c>
      <c r="C78" s="34"/>
      <c r="D78" s="52">
        <v>51.42</v>
      </c>
      <c r="E78" s="52">
        <v>48.27</v>
      </c>
      <c r="F78" s="91">
        <v>48.27</v>
      </c>
    </row>
    <row r="79" spans="1:6">
      <c r="A79" s="107" t="s">
        <v>61</v>
      </c>
      <c r="B79" s="3" t="s">
        <v>18</v>
      </c>
      <c r="C79" s="34"/>
      <c r="D79" s="52">
        <v>43.57</v>
      </c>
      <c r="E79" s="52">
        <v>39.869999999999997</v>
      </c>
      <c r="F79" s="91">
        <v>39.869999999999997</v>
      </c>
    </row>
    <row r="80" spans="1:6">
      <c r="A80" s="108" t="s">
        <v>62</v>
      </c>
      <c r="B80" s="36"/>
      <c r="C80" s="36"/>
      <c r="D80" s="47"/>
      <c r="E80" s="47"/>
      <c r="F80" s="109"/>
    </row>
    <row r="81" spans="1:24" ht="21">
      <c r="A81" s="107" t="s">
        <v>106</v>
      </c>
      <c r="B81" s="35" t="s">
        <v>63</v>
      </c>
      <c r="C81" s="34"/>
      <c r="D81" s="8">
        <v>1432</v>
      </c>
      <c r="E81" s="8">
        <v>1430</v>
      </c>
      <c r="F81" s="110">
        <v>1430</v>
      </c>
    </row>
    <row r="82" spans="1:24">
      <c r="A82" s="107" t="s">
        <v>71</v>
      </c>
      <c r="B82" s="35" t="s">
        <v>63</v>
      </c>
      <c r="C82" s="34"/>
      <c r="D82" s="9">
        <f>SUM(D83:D86)</f>
        <v>110</v>
      </c>
      <c r="E82" s="9">
        <f>SUM(E83:E86)</f>
        <v>110</v>
      </c>
      <c r="F82" s="111">
        <f>SUM(F83:F86)</f>
        <v>110</v>
      </c>
    </row>
    <row r="83" spans="1:24">
      <c r="A83" s="112" t="s">
        <v>82</v>
      </c>
      <c r="B83" s="35" t="s">
        <v>63</v>
      </c>
      <c r="C83" s="34"/>
      <c r="D83" s="9">
        <v>69</v>
      </c>
      <c r="E83" s="9">
        <v>69</v>
      </c>
      <c r="F83" s="111">
        <v>69</v>
      </c>
    </row>
    <row r="84" spans="1:24">
      <c r="A84" s="112" t="s">
        <v>83</v>
      </c>
      <c r="B84" s="35" t="s">
        <v>63</v>
      </c>
      <c r="C84" s="34"/>
      <c r="D84" s="9">
        <v>0</v>
      </c>
      <c r="E84" s="9">
        <v>0</v>
      </c>
      <c r="F84" s="111">
        <v>0</v>
      </c>
    </row>
    <row r="85" spans="1:24">
      <c r="A85" s="112" t="s">
        <v>84</v>
      </c>
      <c r="B85" s="35" t="s">
        <v>63</v>
      </c>
      <c r="C85" s="34"/>
      <c r="D85" s="9">
        <v>41</v>
      </c>
      <c r="E85" s="9">
        <v>41</v>
      </c>
      <c r="F85" s="111">
        <v>41</v>
      </c>
    </row>
    <row r="86" spans="1:24" ht="21" thickBot="1">
      <c r="A86" s="113" t="s">
        <v>85</v>
      </c>
      <c r="B86" s="98" t="s">
        <v>63</v>
      </c>
      <c r="C86" s="99"/>
      <c r="D86" s="114">
        <v>0</v>
      </c>
      <c r="E86" s="114">
        <v>0</v>
      </c>
      <c r="F86" s="115">
        <v>0</v>
      </c>
    </row>
    <row r="87" spans="1:24" ht="52.5" customHeight="1">
      <c r="A87" s="117" t="s">
        <v>64</v>
      </c>
      <c r="B87" s="117"/>
      <c r="C87" s="117"/>
      <c r="D87" s="117"/>
      <c r="E87" s="117"/>
      <c r="F87" s="117"/>
    </row>
    <row r="88" spans="1:24" ht="29.25" customHeight="1">
      <c r="A88" s="15" t="s">
        <v>70</v>
      </c>
      <c r="C88" s="15" t="s">
        <v>69</v>
      </c>
      <c r="D88" s="11"/>
      <c r="E88" s="16"/>
    </row>
    <row r="89" spans="1:24" ht="69" customHeight="1">
      <c r="A89" s="15" t="s">
        <v>68</v>
      </c>
      <c r="B89" s="21"/>
      <c r="C89" s="15" t="s">
        <v>67</v>
      </c>
      <c r="E89" s="17"/>
    </row>
    <row r="90" spans="1:24" s="40" customFormat="1" ht="10.5" customHeight="1">
      <c r="A90" s="15"/>
      <c r="B90" s="21"/>
      <c r="C90" s="21"/>
      <c r="D90" s="11"/>
      <c r="E90" s="11"/>
      <c r="F90" s="11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41"/>
    </row>
    <row r="91" spans="1:24" s="40" customFormat="1" ht="55.5" customHeight="1">
      <c r="A91" s="15" t="s">
        <v>108</v>
      </c>
      <c r="B91" s="21"/>
      <c r="C91" s="21"/>
      <c r="D91" s="11"/>
      <c r="E91" s="11"/>
      <c r="F91" s="11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41"/>
    </row>
    <row r="92" spans="1:24" ht="27.75" customHeight="1"/>
    <row r="93" spans="1:24">
      <c r="A93" s="15" t="s">
        <v>65</v>
      </c>
      <c r="B93" s="20"/>
      <c r="C93" s="20"/>
    </row>
  </sheetData>
  <mergeCells count="8">
    <mergeCell ref="A87:F87"/>
    <mergeCell ref="D1:F1"/>
    <mergeCell ref="A5:C5"/>
    <mergeCell ref="A6:F6"/>
    <mergeCell ref="A7:A8"/>
    <mergeCell ref="B7:B8"/>
    <mergeCell ref="C7:C8"/>
    <mergeCell ref="D7:F7"/>
  </mergeCells>
  <pageMargins left="0.23622047244094491" right="0.23622047244094491" top="0.39370078740157483" bottom="0.39370078740157483" header="0.31496062992125984" footer="0.31496062992125984"/>
  <pageSetup paperSize="9" scale="53" firstPageNumber="0" fitToHeight="4" orientation="portrait" r:id="rId1"/>
  <headerFooter alignWithMargins="0">
    <oddFooter>&amp;R&amp;P</oddFooter>
  </headerFooter>
  <rowBreaks count="2" manualBreakCount="2">
    <brk id="41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nr_1-RAPORT-BNM31.01.15</vt:lpstr>
      <vt:lpstr>'Anexa nr_1-RAPORT-BNM31.01.15'!Print_Area</vt:lpstr>
      <vt:lpstr>'Anexa nr_1-RAPORT-BNM31.01.15'!Print_Titles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2015-04-01T07:16:17Z</cp:lastPrinted>
  <dcterms:created xsi:type="dcterms:W3CDTF">2014-09-30T12:25:55Z</dcterms:created>
  <dcterms:modified xsi:type="dcterms:W3CDTF">2015-04-22T11:19:37Z</dcterms:modified>
</cp:coreProperties>
</file>