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6" activeTab="0"/>
  </bookViews>
  <sheets>
    <sheet name="FIN1" sheetId="1" r:id="rId1"/>
  </sheets>
  <definedNames>
    <definedName name="_xlnm.Print_Area" localSheetId="0">'FIN1'!$A$1:$D$127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<sst xmlns="http://schemas.openxmlformats.org/spreadsheetml/2006/main" count="259" uniqueCount="212">
  <si>
    <t>BC "Moldova-Agroindbank" S.A.</t>
  </si>
  <si>
    <t>AGRNMD2X</t>
  </si>
  <si>
    <t xml:space="preserve"> FIN1-Bilantul</t>
  </si>
  <si>
    <t xml:space="preserve">la data 31 ianuarie 2015 </t>
  </si>
  <si>
    <t>Unitatea de masura LEI</t>
  </si>
  <si>
    <t>Cod pozitie</t>
  </si>
  <si>
    <t>Valoarea contabila</t>
  </si>
  <si>
    <t>A</t>
  </si>
  <si>
    <t>B</t>
  </si>
  <si>
    <t>A C T I V E</t>
  </si>
  <si>
    <t>010</t>
  </si>
  <si>
    <t>Numerar si echivalente de numerar</t>
  </si>
  <si>
    <t>011</t>
  </si>
  <si>
    <t>Numerar</t>
  </si>
  <si>
    <t>012</t>
  </si>
  <si>
    <t>Depozite la vedere si echivalente de numerar</t>
  </si>
  <si>
    <t>020</t>
  </si>
  <si>
    <t>Active financiare detinute pentru tranzactionare</t>
  </si>
  <si>
    <t>021</t>
  </si>
  <si>
    <t>Instrumente derivate detinute pentru tranzactionare</t>
  </si>
  <si>
    <t>022</t>
  </si>
  <si>
    <t>Instrumente de capitaluri proprii</t>
  </si>
  <si>
    <t>023</t>
  </si>
  <si>
    <t>Instrumente de datorie</t>
  </si>
  <si>
    <t>024</t>
  </si>
  <si>
    <t>Credite si avansuri</t>
  </si>
  <si>
    <t>030</t>
  </si>
  <si>
    <t>Active financiare desemnate ca fiind evaluate la valoarea justa prin profit sau pierdere</t>
  </si>
  <si>
    <t>031</t>
  </si>
  <si>
    <t>032</t>
  </si>
  <si>
    <t>033</t>
  </si>
  <si>
    <t>040</t>
  </si>
  <si>
    <t>Active financiare disponibile pentru vinzare</t>
  </si>
  <si>
    <t>041</t>
  </si>
  <si>
    <t>042</t>
  </si>
  <si>
    <t>043</t>
  </si>
  <si>
    <t>050</t>
  </si>
  <si>
    <t>Imprumuturi si creante</t>
  </si>
  <si>
    <t>051</t>
  </si>
  <si>
    <t>052</t>
  </si>
  <si>
    <t>Rezerva minima obligatorie aferenta mijloacelor atrase in moneda liber convertibila</t>
  </si>
  <si>
    <t>053</t>
  </si>
  <si>
    <t>060</t>
  </si>
  <si>
    <t>Investitii pastrate pina la scadenta</t>
  </si>
  <si>
    <t>061</t>
  </si>
  <si>
    <t>062</t>
  </si>
  <si>
    <t>070</t>
  </si>
  <si>
    <t>Instrumente derivate - contabilitatea de acoperire</t>
  </si>
  <si>
    <t>X</t>
  </si>
  <si>
    <t>071</t>
  </si>
  <si>
    <t>Acoperirea valorii juste</t>
  </si>
  <si>
    <t>x</t>
  </si>
  <si>
    <t>072</t>
  </si>
  <si>
    <t>Acoperire fluxurilor de trezorerie</t>
  </si>
  <si>
    <t>073</t>
  </si>
  <si>
    <t>Acoperirea investitiei nete printr-o operatiune din strainatate</t>
  </si>
  <si>
    <t>074</t>
  </si>
  <si>
    <t>Acoperirea valorii juste a unui portofoliu impotriva riscului de rata a dobanzii</t>
  </si>
  <si>
    <t>075</t>
  </si>
  <si>
    <t>Acoperire fluxurilor de trezorerie aferente unui portofoliu impotriva riscului de rata a dobanzii</t>
  </si>
  <si>
    <t>080</t>
  </si>
  <si>
    <t>Modificarile de valoare justa aferente elementelor acoperite in cadrul unei operatiuni de acoperire a valorii juste a unui portofoliu impotriva riscului de rata a dobanzii</t>
  </si>
  <si>
    <t>090</t>
  </si>
  <si>
    <t>Imobilizari corporale</t>
  </si>
  <si>
    <t>091</t>
  </si>
  <si>
    <t>Mijloace fixe</t>
  </si>
  <si>
    <t>092</t>
  </si>
  <si>
    <t>Investitii imobiliare</t>
  </si>
  <si>
    <t>100</t>
  </si>
  <si>
    <t>Imobilizari necorporale</t>
  </si>
  <si>
    <t>101</t>
  </si>
  <si>
    <t>Fond comercial</t>
  </si>
  <si>
    <t>102</t>
  </si>
  <si>
    <t>Alte imobilizari necorporale</t>
  </si>
  <si>
    <t>110</t>
  </si>
  <si>
    <t>Investitii in filiale, entitati associate si asocieri in participatie</t>
  </si>
  <si>
    <t>120</t>
  </si>
  <si>
    <t>Creante privind impozitele</t>
  </si>
  <si>
    <t>121</t>
  </si>
  <si>
    <t>Creante privind impozitul curent</t>
  </si>
  <si>
    <t>122</t>
  </si>
  <si>
    <t>Creante privind impozitul aminat</t>
  </si>
  <si>
    <t>130</t>
  </si>
  <si>
    <t>Active ce tin de contractele de asigurare si reasigurare</t>
  </si>
  <si>
    <t>140</t>
  </si>
  <si>
    <t>Alte active</t>
  </si>
  <si>
    <t>150</t>
  </si>
  <si>
    <t>Active imobilizate si grupuri destinate cedarii, clasificate drept detinute pentru vinzare</t>
  </si>
  <si>
    <t>151</t>
  </si>
  <si>
    <t>Active imobilizate luate in posesie si detinute pentru vinzare</t>
  </si>
  <si>
    <t>152</t>
  </si>
  <si>
    <t>Alte active imobilizate si grupuri destinate cedarii, clasificate drept detinute pentru vinzare</t>
  </si>
  <si>
    <t>160</t>
  </si>
  <si>
    <t>TOTAL ACTIVE</t>
  </si>
  <si>
    <t>1.2</t>
  </si>
  <si>
    <t>DATORII</t>
  </si>
  <si>
    <t>200</t>
  </si>
  <si>
    <t>Datorii financiare detinute pentru tranzactionare</t>
  </si>
  <si>
    <t>201</t>
  </si>
  <si>
    <t>202</t>
  </si>
  <si>
    <t>Pozitii scurte</t>
  </si>
  <si>
    <t>203</t>
  </si>
  <si>
    <t>Depozite</t>
  </si>
  <si>
    <t>204</t>
  </si>
  <si>
    <t>Datorii constituite prin titluri</t>
  </si>
  <si>
    <t>205</t>
  </si>
  <si>
    <t>Alte datorii financiare</t>
  </si>
  <si>
    <t>210</t>
  </si>
  <si>
    <t>Datorii financiare desemnate ca fiind evaluate la valoarea justa prin profit sau pierdere</t>
  </si>
  <si>
    <t>211</t>
  </si>
  <si>
    <t>212</t>
  </si>
  <si>
    <t>213</t>
  </si>
  <si>
    <t>220</t>
  </si>
  <si>
    <t>Datorii financiare evaluate la cost amortizat</t>
  </si>
  <si>
    <t>221</t>
  </si>
  <si>
    <t>222</t>
  </si>
  <si>
    <t>223</t>
  </si>
  <si>
    <t>230</t>
  </si>
  <si>
    <t>231</t>
  </si>
  <si>
    <t>232</t>
  </si>
  <si>
    <t>233</t>
  </si>
  <si>
    <t>Operatiuni de acoperire a unei investitiei nete printr-o operatiune din strainatate</t>
  </si>
  <si>
    <t>234</t>
  </si>
  <si>
    <t>235</t>
  </si>
  <si>
    <t>Acoperire fluxurilor de trezorerie aferente unui portofoliu impotriva riscului de rata a dobinzii</t>
  </si>
  <si>
    <t>240</t>
  </si>
  <si>
    <t>250</t>
  </si>
  <si>
    <t>Provizioane</t>
  </si>
  <si>
    <t>251</t>
  </si>
  <si>
    <t>Provizioane pentru beneficiile angajatilor</t>
  </si>
  <si>
    <t>252</t>
  </si>
  <si>
    <t>Restructurare</t>
  </si>
  <si>
    <t>253</t>
  </si>
  <si>
    <t>Cauze legale in curs de solutionare si litigii privind impozitele</t>
  </si>
  <si>
    <t>254</t>
  </si>
  <si>
    <t>Angajamente de creditare si garantii</t>
  </si>
  <si>
    <t>255</t>
  </si>
  <si>
    <t>Alte provizioane</t>
  </si>
  <si>
    <t>260</t>
  </si>
  <si>
    <t>Datorii privind impozitele</t>
  </si>
  <si>
    <t>261</t>
  </si>
  <si>
    <t>Datorii privind impozitul curent</t>
  </si>
  <si>
    <t>262</t>
  </si>
  <si>
    <t>Datorii privind impozitul aminat</t>
  </si>
  <si>
    <t>270</t>
  </si>
  <si>
    <t>Angajamente in cadrul contractelor de asigurare si de reasigurare</t>
  </si>
  <si>
    <t>280</t>
  </si>
  <si>
    <t>Alte datorii</t>
  </si>
  <si>
    <t>290</t>
  </si>
  <si>
    <t>Capital social rambursabil la cerere</t>
  </si>
  <si>
    <t>300</t>
  </si>
  <si>
    <t>Angajamentele incluse in grupuri destinate cedarii, clasificate drept detinute pentru vinzare</t>
  </si>
  <si>
    <t>310</t>
  </si>
  <si>
    <t>TOTAL DATORII</t>
  </si>
  <si>
    <t>1.3.</t>
  </si>
  <si>
    <t>CAPITAL</t>
  </si>
  <si>
    <t>400</t>
  </si>
  <si>
    <t>Capital social</t>
  </si>
  <si>
    <t>401</t>
  </si>
  <si>
    <t>- Capital varsat</t>
  </si>
  <si>
    <t>402</t>
  </si>
  <si>
    <t>- Capital subscris nevarsat</t>
  </si>
  <si>
    <t>410</t>
  </si>
  <si>
    <t>Prime de capital</t>
  </si>
  <si>
    <t>420</t>
  </si>
  <si>
    <t>Alte capitaluri proprii</t>
  </si>
  <si>
    <t>421</t>
  </si>
  <si>
    <t>- Componenta de capitaluri proprii a instrumentelor financiare compuse</t>
  </si>
  <si>
    <t>422</t>
  </si>
  <si>
    <t>Alte instrumente de capitaluri proprii</t>
  </si>
  <si>
    <t>430</t>
  </si>
  <si>
    <t>Rezerve din reevaluare si alte diferente de evaluare aferente:</t>
  </si>
  <si>
    <t>431</t>
  </si>
  <si>
    <t>- Imobilizarilor corporale</t>
  </si>
  <si>
    <t>432</t>
  </si>
  <si>
    <t>- Imobilizarilor necorporale</t>
  </si>
  <si>
    <t>433</t>
  </si>
  <si>
    <t>- Operatiunilor de acoperire a investitiilor nete in operatiunile straine (portiunea efectiva)</t>
  </si>
  <si>
    <t>434</t>
  </si>
  <si>
    <t>- Conversiei valutare</t>
  </si>
  <si>
    <t>435</t>
  </si>
  <si>
    <t>- Acoperirii fluxurilor de trezorerie [partea eficienta]</t>
  </si>
  <si>
    <t>436</t>
  </si>
  <si>
    <t>- Activelor financiare disponibile pentru vinzare</t>
  </si>
  <si>
    <t>437</t>
  </si>
  <si>
    <t>- Activelor imobilizate si grupurilor destinate cedarii, clasificate drept detinute pentru vinzare</t>
  </si>
  <si>
    <t>438</t>
  </si>
  <si>
    <t>- Partii altor venituri si cheltuieli recunoscute aferente investitiilor in entitati, contabilizate prin metoda  punerii in echivalenta</t>
  </si>
  <si>
    <t>439</t>
  </si>
  <si>
    <t>- Altor elemente</t>
  </si>
  <si>
    <t>440</t>
  </si>
  <si>
    <t>Rezerve</t>
  </si>
  <si>
    <t>441</t>
  </si>
  <si>
    <t>Rezervele (pierderi acumulate) aferente investitiilor in entitati contabilizate prin metoda punerii in echivalenta</t>
  </si>
  <si>
    <t>442</t>
  </si>
  <si>
    <t>Alte rezerve</t>
  </si>
  <si>
    <t>450</t>
  </si>
  <si>
    <t>(-) Actiuni proprii</t>
  </si>
  <si>
    <t>460</t>
  </si>
  <si>
    <t>Pierderea, profitul ce se atribuie actionarilor bancii</t>
  </si>
  <si>
    <t>470</t>
  </si>
  <si>
    <t>Dividende interimare</t>
  </si>
  <si>
    <t>480</t>
  </si>
  <si>
    <t>Interese minoritare (interese care nu presupun control)</t>
  </si>
  <si>
    <t>481</t>
  </si>
  <si>
    <t xml:space="preserve">Rezerve din reevaluare si alte diferente de evaluare </t>
  </si>
  <si>
    <t>482</t>
  </si>
  <si>
    <t>Alte</t>
  </si>
  <si>
    <t>490</t>
  </si>
  <si>
    <t>TOTAL CAPITAL</t>
  </si>
  <si>
    <t>500</t>
  </si>
  <si>
    <t>TOTAL CAPITAL SI DATORII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</si>
</sst>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0"/>
    <numFmt numFmtId="166" formatCode="@"/>
    <numFmt numFmtId="167" formatCode="#,##0"/>
    <numFmt numFmtId="168" formatCode="#,##0.00"/>
  </numFmts>
  <fonts count="6">
    <font>
      <sz val="10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5" fontId="0" fillId="0" borderId="0" xfId="0" applyNumberForma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165" fontId="3" fillId="0" borderId="0" xfId="0" applyNumberFormat="1" applyFont="1" applyAlignment="1">
      <alignment horizontal="right"/>
    </xf>
    <xf numFmtId="164" fontId="1" fillId="2" borderId="1" xfId="0" applyNumberFormat="1" applyFont="1" applyFill="1" applyBorder="1" applyAlignment="1" applyProtection="1">
      <alignment horizontal="center" wrapText="1"/>
      <protection/>
    </xf>
    <xf numFmtId="164" fontId="1" fillId="2" borderId="2" xfId="0" applyNumberFormat="1" applyFont="1" applyFill="1" applyBorder="1" applyAlignment="1" applyProtection="1">
      <alignment horizontal="center" wrapText="1"/>
      <protection/>
    </xf>
    <xf numFmtId="165" fontId="1" fillId="2" borderId="3" xfId="0" applyNumberFormat="1" applyFont="1" applyFill="1" applyBorder="1" applyAlignment="1" applyProtection="1">
      <alignment horizontal="center" wrapText="1"/>
      <protection/>
    </xf>
    <xf numFmtId="164" fontId="1" fillId="2" borderId="4" xfId="0" applyNumberFormat="1" applyFont="1" applyFill="1" applyBorder="1" applyAlignment="1" applyProtection="1">
      <alignment horizontal="center" wrapText="1"/>
      <protection/>
    </xf>
    <xf numFmtId="164" fontId="1" fillId="2" borderId="5" xfId="0" applyNumberFormat="1" applyFont="1" applyFill="1" applyBorder="1" applyAlignment="1" applyProtection="1">
      <alignment horizontal="center" wrapText="1"/>
      <protection/>
    </xf>
    <xf numFmtId="165" fontId="1" fillId="2" borderId="6" xfId="0" applyNumberFormat="1" applyFont="1" applyFill="1" applyBorder="1" applyAlignment="1" applyProtection="1">
      <alignment horizontal="center" wrapText="1"/>
      <protection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5" fontId="0" fillId="0" borderId="6" xfId="0" applyNumberFormat="1" applyBorder="1" applyAlignment="1">
      <alignment horizontal="right"/>
    </xf>
    <xf numFmtId="166" fontId="1" fillId="0" borderId="4" xfId="0" applyNumberFormat="1" applyFont="1" applyFill="1" applyBorder="1" applyAlignment="1" applyProtection="1">
      <alignment horizontal="center" wrapText="1"/>
      <protection/>
    </xf>
    <xf numFmtId="164" fontId="4" fillId="0" borderId="5" xfId="0" applyNumberFormat="1" applyFont="1" applyFill="1" applyBorder="1" applyAlignment="1" applyProtection="1">
      <alignment wrapText="1"/>
      <protection/>
    </xf>
    <xf numFmtId="167" fontId="1" fillId="0" borderId="6" xfId="0" applyNumberFormat="1" applyFont="1" applyFill="1" applyBorder="1" applyAlignment="1" applyProtection="1">
      <alignment horizontal="right" wrapText="1"/>
      <protection/>
    </xf>
    <xf numFmtId="166" fontId="0" fillId="0" borderId="4" xfId="0" applyNumberFormat="1" applyFont="1" applyFill="1" applyBorder="1" applyAlignment="1" applyProtection="1">
      <alignment horizontal="center" wrapText="1"/>
      <protection/>
    </xf>
    <xf numFmtId="164" fontId="5" fillId="0" borderId="5" xfId="0" applyNumberFormat="1" applyFont="1" applyFill="1" applyBorder="1" applyAlignment="1" applyProtection="1">
      <alignment wrapText="1"/>
      <protection/>
    </xf>
    <xf numFmtId="167" fontId="0" fillId="0" borderId="6" xfId="0" applyNumberFormat="1" applyFont="1" applyFill="1" applyBorder="1" applyAlignment="1" applyProtection="1">
      <alignment horizontal="right" wrapText="1"/>
      <protection/>
    </xf>
    <xf numFmtId="168" fontId="0" fillId="0" borderId="0" xfId="0" applyNumberFormat="1" applyAlignment="1">
      <alignment/>
    </xf>
    <xf numFmtId="167" fontId="0" fillId="0" borderId="6" xfId="0" applyNumberFormat="1" applyFont="1" applyBorder="1" applyAlignment="1">
      <alignment horizontal="right"/>
    </xf>
    <xf numFmtId="164" fontId="4" fillId="0" borderId="5" xfId="0" applyNumberFormat="1" applyFont="1" applyFill="1" applyBorder="1" applyAlignment="1" applyProtection="1">
      <alignment horizontal="center" wrapText="1"/>
      <protection/>
    </xf>
    <xf numFmtId="166" fontId="1" fillId="0" borderId="7" xfId="0" applyNumberFormat="1" applyFont="1" applyFill="1" applyBorder="1" applyAlignment="1" applyProtection="1">
      <alignment horizontal="center" wrapText="1"/>
      <protection/>
    </xf>
    <xf numFmtId="164" fontId="4" fillId="0" borderId="8" xfId="0" applyNumberFormat="1" applyFont="1" applyFill="1" applyBorder="1" applyAlignment="1" applyProtection="1">
      <alignment wrapText="1"/>
      <protection/>
    </xf>
    <xf numFmtId="167" fontId="1" fillId="0" borderId="9" xfId="0" applyNumberFormat="1" applyFont="1" applyFill="1" applyBorder="1" applyAlignment="1" applyProtection="1">
      <alignment horizontal="righ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148"/>
  <sheetViews>
    <sheetView tabSelected="1" view="pageBreakPreview" zoomScaleSheetLayoutView="100" workbookViewId="0" topLeftCell="A133">
      <selection activeCell="G133" sqref="G133"/>
    </sheetView>
  </sheetViews>
  <sheetFormatPr defaultColWidth="9.140625" defaultRowHeight="12.75"/>
  <cols>
    <col min="1" max="1" width="2.7109375" style="0" customWidth="1"/>
    <col min="2" max="2" width="8.28125" style="0" customWidth="1"/>
    <col min="3" max="3" width="82.00390625" style="0" customWidth="1"/>
    <col min="4" max="4" width="20.8515625" style="1" customWidth="1"/>
    <col min="5" max="5" width="21.140625" style="0" customWidth="1"/>
  </cols>
  <sheetData>
    <row r="1" spans="1:5" ht="12.75">
      <c r="A1" s="2"/>
      <c r="B1" s="3" t="s">
        <v>0</v>
      </c>
      <c r="C1" s="2"/>
      <c r="D1" s="4"/>
      <c r="E1" s="2"/>
    </row>
    <row r="2" spans="1:5" ht="12.75">
      <c r="A2" s="2"/>
      <c r="B2" s="3" t="s">
        <v>1</v>
      </c>
      <c r="C2" s="5"/>
      <c r="D2" s="6"/>
      <c r="E2" s="2"/>
    </row>
    <row r="3" spans="1:5" ht="12.75">
      <c r="A3" s="2"/>
      <c r="B3" s="2"/>
      <c r="C3" s="2"/>
      <c r="D3" s="4"/>
      <c r="E3" s="2"/>
    </row>
    <row r="4" spans="1:5" ht="12.75">
      <c r="A4" s="2"/>
      <c r="B4" s="2"/>
      <c r="C4" s="7"/>
      <c r="D4" s="4"/>
      <c r="E4" s="2"/>
    </row>
    <row r="5" spans="1:5" ht="12.75">
      <c r="A5" s="2"/>
      <c r="B5" s="2"/>
      <c r="C5" s="7" t="s">
        <v>2</v>
      </c>
      <c r="D5" s="4"/>
      <c r="E5" s="2"/>
    </row>
    <row r="6" spans="1:5" ht="12.75">
      <c r="A6" s="2"/>
      <c r="B6" s="2"/>
      <c r="C6" s="8" t="s">
        <v>3</v>
      </c>
      <c r="D6" s="4"/>
      <c r="E6" s="2"/>
    </row>
    <row r="7" spans="1:5" ht="12.75">
      <c r="A7" s="2"/>
      <c r="B7" s="2"/>
      <c r="C7" s="2"/>
      <c r="D7" s="9" t="s">
        <v>4</v>
      </c>
      <c r="E7" s="2"/>
    </row>
    <row r="8" spans="1:5" ht="30.75" customHeight="1">
      <c r="A8" s="2"/>
      <c r="B8" s="10" t="s">
        <v>5</v>
      </c>
      <c r="C8" s="11"/>
      <c r="D8" s="12" t="s">
        <v>6</v>
      </c>
      <c r="E8" s="2"/>
    </row>
    <row r="9" spans="1:5" ht="12.75" customHeight="1">
      <c r="A9" s="2"/>
      <c r="B9" s="13" t="s">
        <v>7</v>
      </c>
      <c r="C9" s="14" t="s">
        <v>8</v>
      </c>
      <c r="D9" s="15">
        <v>1</v>
      </c>
      <c r="E9" s="2"/>
    </row>
    <row r="10" spans="1:5" ht="12.75">
      <c r="A10" s="2"/>
      <c r="B10" s="16">
        <v>1.1</v>
      </c>
      <c r="C10" s="17" t="s">
        <v>9</v>
      </c>
      <c r="D10" s="18"/>
      <c r="E10" s="2"/>
    </row>
    <row r="11" spans="1:5" ht="12.75">
      <c r="A11" s="2"/>
      <c r="B11" s="19" t="s">
        <v>10</v>
      </c>
      <c r="C11" s="20" t="s">
        <v>11</v>
      </c>
      <c r="D11" s="21">
        <f>D12+D13</f>
        <v>3716283831</v>
      </c>
      <c r="E11" s="2"/>
    </row>
    <row r="12" spans="1:5" ht="12.75">
      <c r="A12" s="2"/>
      <c r="B12" s="22" t="s">
        <v>12</v>
      </c>
      <c r="C12" s="23" t="s">
        <v>13</v>
      </c>
      <c r="D12" s="24">
        <f>ABS(-452188824.45)</f>
        <v>452188824</v>
      </c>
      <c r="E12" s="2"/>
    </row>
    <row r="13" spans="1:5" ht="12.75">
      <c r="A13" s="2"/>
      <c r="B13" s="22" t="s">
        <v>14</v>
      </c>
      <c r="C13" s="23" t="s">
        <v>15</v>
      </c>
      <c r="D13" s="24">
        <f>ABS(-3235380751+0+0+0+0+0+0+0+-101656.68+0+0+0+0+0+0+0+0+0+-1400000+0+0+0+0+0+0+0+0+0+0+0+-11219808.06+-15992791.7+0+0+0+0+0+0+0)</f>
        <v>3264095007</v>
      </c>
      <c r="E13" s="2"/>
    </row>
    <row r="14" spans="1:5" ht="12.75">
      <c r="A14" s="2"/>
      <c r="B14" s="19" t="s">
        <v>16</v>
      </c>
      <c r="C14" s="20" t="s">
        <v>17</v>
      </c>
      <c r="D14" s="21">
        <f>SUM(D15:D18)</f>
        <v>141977684</v>
      </c>
      <c r="E14" s="2"/>
    </row>
    <row r="15" spans="1:5" ht="12.75">
      <c r="A15" s="2"/>
      <c r="B15" s="22" t="s">
        <v>18</v>
      </c>
      <c r="C15" s="23" t="s">
        <v>19</v>
      </c>
      <c r="D15" s="24">
        <f>-(0+0+0+-920564.62)</f>
        <v>920565</v>
      </c>
      <c r="E15" s="2"/>
    </row>
    <row r="16" spans="1:5" ht="12.75">
      <c r="A16" s="2"/>
      <c r="B16" s="22" t="s">
        <v>20</v>
      </c>
      <c r="C16" s="23" t="s">
        <v>21</v>
      </c>
      <c r="D16" s="24">
        <f>ABS(0+0+0)</f>
        <v>0</v>
      </c>
      <c r="E16" s="2"/>
    </row>
    <row r="17" spans="1:5" ht="12.75">
      <c r="A17" s="2"/>
      <c r="B17" s="22" t="s">
        <v>22</v>
      </c>
      <c r="C17" s="23" t="s">
        <v>23</v>
      </c>
      <c r="D17" s="24">
        <f>ABS(0+0+0+-3848023.95+0+0+-137209095.51)</f>
        <v>141057119</v>
      </c>
      <c r="E17" s="2"/>
    </row>
    <row r="18" spans="1:5" ht="15.75" customHeight="1">
      <c r="A18" s="2"/>
      <c r="B18" s="22" t="s">
        <v>24</v>
      </c>
      <c r="C18" s="23" t="s">
        <v>25</v>
      </c>
      <c r="D18" s="24">
        <v>0</v>
      </c>
      <c r="E18" s="2"/>
    </row>
    <row r="19" spans="1:5" ht="30" customHeight="1">
      <c r="A19" s="2"/>
      <c r="B19" s="19" t="s">
        <v>26</v>
      </c>
      <c r="C19" s="20" t="s">
        <v>27</v>
      </c>
      <c r="D19" s="21">
        <v>0</v>
      </c>
      <c r="E19" s="2"/>
    </row>
    <row r="20" spans="1:5" ht="12.75">
      <c r="A20" s="2"/>
      <c r="B20" s="22" t="s">
        <v>28</v>
      </c>
      <c r="C20" s="23" t="s">
        <v>21</v>
      </c>
      <c r="D20" s="24">
        <v>0</v>
      </c>
      <c r="E20" s="2"/>
    </row>
    <row r="21" spans="1:5" ht="12.75">
      <c r="A21" s="2"/>
      <c r="B21" s="22" t="s">
        <v>29</v>
      </c>
      <c r="C21" s="23" t="s">
        <v>23</v>
      </c>
      <c r="D21" s="24">
        <v>0</v>
      </c>
      <c r="E21" s="2"/>
    </row>
    <row r="22" spans="1:5" ht="12.75">
      <c r="A22" s="2"/>
      <c r="B22" s="22" t="s">
        <v>30</v>
      </c>
      <c r="C22" s="23" t="s">
        <v>25</v>
      </c>
      <c r="D22" s="24">
        <v>0</v>
      </c>
      <c r="E22" s="2"/>
    </row>
    <row r="23" spans="1:5" ht="12.75">
      <c r="A23" s="2"/>
      <c r="B23" s="19" t="s">
        <v>31</v>
      </c>
      <c r="C23" s="20" t="s">
        <v>32</v>
      </c>
      <c r="D23" s="21">
        <f>SUM(D24:D26)</f>
        <v>195643120</v>
      </c>
      <c r="E23" s="2"/>
    </row>
    <row r="24" spans="1:5" ht="12.75">
      <c r="A24" s="2"/>
      <c r="B24" s="22" t="s">
        <v>33</v>
      </c>
      <c r="C24" s="23" t="s">
        <v>21</v>
      </c>
      <c r="D24" s="24">
        <f>ABS(-140556885.45+1633489.83+-56719724.63+0+0)</f>
        <v>195643120</v>
      </c>
      <c r="E24" s="2"/>
    </row>
    <row r="25" spans="1:5" ht="12.75">
      <c r="A25" s="2"/>
      <c r="B25" s="22" t="s">
        <v>34</v>
      </c>
      <c r="C25" s="23" t="s">
        <v>23</v>
      </c>
      <c r="D25" s="24">
        <f>ABS(0+0+0+0+0+0+0+0)</f>
        <v>0</v>
      </c>
      <c r="E25" s="2"/>
    </row>
    <row r="26" spans="1:5" ht="12.75">
      <c r="A26" s="2"/>
      <c r="B26" s="22" t="s">
        <v>35</v>
      </c>
      <c r="C26" s="23" t="s">
        <v>25</v>
      </c>
      <c r="D26" s="24">
        <v>0</v>
      </c>
      <c r="E26" s="2"/>
    </row>
    <row r="27" spans="1:5" ht="12.75">
      <c r="A27" s="2"/>
      <c r="B27" s="19" t="s">
        <v>36</v>
      </c>
      <c r="C27" s="20" t="s">
        <v>37</v>
      </c>
      <c r="D27" s="21">
        <f>SUM(D28:D30)</f>
        <v>11535573898</v>
      </c>
      <c r="E27" s="2"/>
    </row>
    <row r="28" spans="1:5" ht="12.75">
      <c r="A28" s="2"/>
      <c r="B28" s="22" t="s">
        <v>38</v>
      </c>
      <c r="C28" s="23" t="s">
        <v>23</v>
      </c>
      <c r="D28" s="24">
        <f>ABS(-32469472.01+0+1229940.32+76497+0)</f>
        <v>31163035</v>
      </c>
      <c r="E28" s="2"/>
    </row>
    <row r="29" spans="1:5" ht="15.75" customHeight="1">
      <c r="A29" s="2"/>
      <c r="B29" s="22" t="s">
        <v>39</v>
      </c>
      <c r="C29" s="23" t="s">
        <v>40</v>
      </c>
      <c r="D29" s="24">
        <f>ABS(-781121214.16+0)</f>
        <v>781121214</v>
      </c>
      <c r="E29" s="2"/>
    </row>
    <row r="30" spans="1:5" ht="12.75">
      <c r="A30" s="2"/>
      <c r="B30" s="22" t="s">
        <v>41</v>
      </c>
      <c r="C30" s="23" t="s">
        <v>25</v>
      </c>
      <c r="D30" s="24">
        <f>ABS(-10750795176.13+0+27000232+1958188.4+-1452893.01+0+0+0+0+0+0+0)</f>
        <v>10723289649</v>
      </c>
      <c r="E30" s="2"/>
    </row>
    <row r="31" spans="1:5" ht="12.75">
      <c r="A31" s="2"/>
      <c r="B31" s="19" t="s">
        <v>42</v>
      </c>
      <c r="C31" s="20" t="s">
        <v>43</v>
      </c>
      <c r="D31" s="21">
        <f>SUM(D32:D33)</f>
        <v>570146854</v>
      </c>
      <c r="E31" s="2"/>
    </row>
    <row r="32" spans="1:5" ht="12.75">
      <c r="A32" s="2"/>
      <c r="B32" s="22" t="s">
        <v>44</v>
      </c>
      <c r="C32" s="23" t="s">
        <v>23</v>
      </c>
      <c r="D32" s="24">
        <f>ABS(0+0+0+0+0+(16767537.79-0-7208.3)+0+0+0+-586265700+-641483.38)</f>
        <v>570146854</v>
      </c>
      <c r="E32" s="25"/>
    </row>
    <row r="33" spans="1:5" ht="12.75">
      <c r="A33" s="2"/>
      <c r="B33" s="22" t="s">
        <v>45</v>
      </c>
      <c r="C33" s="23" t="s">
        <v>25</v>
      </c>
      <c r="D33" s="24">
        <v>0</v>
      </c>
      <c r="E33" s="25"/>
    </row>
    <row r="34" spans="1:5" ht="12.75">
      <c r="A34" s="2"/>
      <c r="B34" s="19" t="s">
        <v>46</v>
      </c>
      <c r="C34" s="20" t="s">
        <v>47</v>
      </c>
      <c r="D34" s="21" t="s">
        <v>48</v>
      </c>
      <c r="E34" s="2"/>
    </row>
    <row r="35" spans="1:5" ht="12.75" customHeight="1">
      <c r="A35" s="2"/>
      <c r="B35" s="22" t="s">
        <v>49</v>
      </c>
      <c r="C35" s="23" t="s">
        <v>50</v>
      </c>
      <c r="D35" s="26" t="s">
        <v>51</v>
      </c>
      <c r="E35" s="2"/>
    </row>
    <row r="36" spans="1:5" ht="12.75" customHeight="1">
      <c r="A36" s="2"/>
      <c r="B36" s="22" t="s">
        <v>52</v>
      </c>
      <c r="C36" s="23" t="s">
        <v>53</v>
      </c>
      <c r="D36" s="26" t="s">
        <v>51</v>
      </c>
      <c r="E36" s="2"/>
    </row>
    <row r="37" spans="1:5" ht="13.5" customHeight="1">
      <c r="A37" s="2"/>
      <c r="B37" s="22" t="s">
        <v>54</v>
      </c>
      <c r="C37" s="23" t="s">
        <v>55</v>
      </c>
      <c r="D37" s="26" t="s">
        <v>51</v>
      </c>
      <c r="E37" s="2"/>
    </row>
    <row r="38" spans="1:5" ht="14.25" customHeight="1">
      <c r="A38" s="2"/>
      <c r="B38" s="22" t="s">
        <v>56</v>
      </c>
      <c r="C38" s="23" t="s">
        <v>57</v>
      </c>
      <c r="D38" s="26" t="s">
        <v>51</v>
      </c>
      <c r="E38" s="2"/>
    </row>
    <row r="39" spans="1:5" ht="15.75" customHeight="1">
      <c r="A39" s="2"/>
      <c r="B39" s="22" t="s">
        <v>58</v>
      </c>
      <c r="C39" s="23" t="s">
        <v>59</v>
      </c>
      <c r="D39" s="26" t="s">
        <v>51</v>
      </c>
      <c r="E39" s="2"/>
    </row>
    <row r="40" spans="1:5" ht="32.25" customHeight="1">
      <c r="A40" s="2"/>
      <c r="B40" s="19" t="s">
        <v>60</v>
      </c>
      <c r="C40" s="20" t="s">
        <v>61</v>
      </c>
      <c r="D40" s="21" t="s">
        <v>48</v>
      </c>
      <c r="E40" s="2"/>
    </row>
    <row r="41" spans="1:5" ht="12.75">
      <c r="A41" s="2"/>
      <c r="B41" s="19" t="s">
        <v>62</v>
      </c>
      <c r="C41" s="20" t="s">
        <v>63</v>
      </c>
      <c r="D41" s="21">
        <f>SUM(D42:D43)</f>
        <v>367975972</v>
      </c>
      <c r="E41" s="2"/>
    </row>
    <row r="42" spans="1:5" ht="12.75">
      <c r="A42" s="2"/>
      <c r="B42" s="22" t="s">
        <v>64</v>
      </c>
      <c r="C42" s="23" t="s">
        <v>65</v>
      </c>
      <c r="D42" s="24">
        <f>ABS(-367975972.27)</f>
        <v>367975972</v>
      </c>
      <c r="E42" s="2"/>
    </row>
    <row r="43" spans="1:5" ht="12.75">
      <c r="A43" s="2"/>
      <c r="B43" s="22" t="s">
        <v>66</v>
      </c>
      <c r="C43" s="23" t="s">
        <v>67</v>
      </c>
      <c r="D43" s="24">
        <f>ABS(0)</f>
        <v>0</v>
      </c>
      <c r="E43" s="2"/>
    </row>
    <row r="44" spans="1:5" ht="12.75">
      <c r="A44" s="2"/>
      <c r="B44" s="19" t="s">
        <v>68</v>
      </c>
      <c r="C44" s="20" t="s">
        <v>69</v>
      </c>
      <c r="D44" s="21">
        <f>SUM(D45:D46)</f>
        <v>46298661</v>
      </c>
      <c r="E44" s="2"/>
    </row>
    <row r="45" spans="1:5" ht="12.75">
      <c r="A45" s="2"/>
      <c r="B45" s="22" t="s">
        <v>70</v>
      </c>
      <c r="C45" s="23" t="s">
        <v>71</v>
      </c>
      <c r="D45" s="24">
        <f>ABS(0+0)</f>
        <v>0</v>
      </c>
      <c r="E45" s="2"/>
    </row>
    <row r="46" spans="1:5" ht="12.75">
      <c r="A46" s="2"/>
      <c r="B46" s="22" t="s">
        <v>72</v>
      </c>
      <c r="C46" s="23" t="s">
        <v>73</v>
      </c>
      <c r="D46" s="24">
        <f>ABS(-112807865.15+0+66509204.61)</f>
        <v>46298661</v>
      </c>
      <c r="E46" s="2"/>
    </row>
    <row r="47" spans="1:5" ht="12.75">
      <c r="A47" s="2"/>
      <c r="B47" s="19" t="s">
        <v>74</v>
      </c>
      <c r="C47" s="20" t="s">
        <v>75</v>
      </c>
      <c r="D47" s="21" t="s">
        <v>48</v>
      </c>
      <c r="E47" s="2"/>
    </row>
    <row r="48" spans="1:5" ht="12.75">
      <c r="A48" s="2"/>
      <c r="B48" s="19" t="s">
        <v>76</v>
      </c>
      <c r="C48" s="20" t="s">
        <v>77</v>
      </c>
      <c r="D48" s="21">
        <f>SUM(D49:D50)</f>
        <v>0</v>
      </c>
      <c r="E48" s="2"/>
    </row>
    <row r="49" spans="1:5" ht="12.75">
      <c r="A49" s="2"/>
      <c r="B49" s="22" t="s">
        <v>78</v>
      </c>
      <c r="C49" s="23" t="s">
        <v>79</v>
      </c>
      <c r="D49" s="24">
        <f>ABS(0)</f>
        <v>0</v>
      </c>
      <c r="E49" s="2"/>
    </row>
    <row r="50" spans="1:5" ht="12.75">
      <c r="A50" s="2"/>
      <c r="B50" s="22" t="s">
        <v>80</v>
      </c>
      <c r="C50" s="23" t="s">
        <v>81</v>
      </c>
      <c r="D50" s="24">
        <f>ABS(0)</f>
        <v>0</v>
      </c>
      <c r="E50" s="2"/>
    </row>
    <row r="51" spans="1:5" ht="12.75">
      <c r="A51" s="2"/>
      <c r="B51" s="19" t="s">
        <v>82</v>
      </c>
      <c r="C51" s="20" t="s">
        <v>83</v>
      </c>
      <c r="D51" s="21" t="s">
        <v>51</v>
      </c>
      <c r="E51" s="2"/>
    </row>
    <row r="52" spans="1:5" ht="12.75">
      <c r="A52" s="2"/>
      <c r="B52" s="19" t="s">
        <v>84</v>
      </c>
      <c r="C52" s="20" t="s">
        <v>85</v>
      </c>
      <c r="D52" s="21">
        <f>ABS(-66749288.7+4737926+0+(IF(0&lt;0,0,0)))</f>
        <v>62011363</v>
      </c>
      <c r="E52" s="2"/>
    </row>
    <row r="53" spans="1:5" ht="12.75">
      <c r="A53" s="2"/>
      <c r="B53" s="19" t="s">
        <v>86</v>
      </c>
      <c r="C53" s="20" t="s">
        <v>87</v>
      </c>
      <c r="D53" s="21">
        <f>SUM(D54:D55)</f>
        <v>0</v>
      </c>
      <c r="E53" s="2"/>
    </row>
    <row r="54" spans="1:5" ht="12.75">
      <c r="A54" s="2"/>
      <c r="B54" s="22" t="s">
        <v>88</v>
      </c>
      <c r="C54" s="23" t="s">
        <v>89</v>
      </c>
      <c r="D54" s="24">
        <f>ABS(0+0)</f>
        <v>0</v>
      </c>
      <c r="E54" s="2"/>
    </row>
    <row r="55" spans="1:5" ht="16.5" customHeight="1">
      <c r="A55" s="2"/>
      <c r="B55" s="22" t="s">
        <v>90</v>
      </c>
      <c r="C55" s="23" t="s">
        <v>91</v>
      </c>
      <c r="D55" s="24">
        <f>ABS(0)</f>
        <v>0</v>
      </c>
      <c r="E55" s="2"/>
    </row>
    <row r="56" spans="1:5" ht="12.75">
      <c r="A56" s="2"/>
      <c r="B56" s="19" t="s">
        <v>92</v>
      </c>
      <c r="C56" s="20" t="s">
        <v>93</v>
      </c>
      <c r="D56" s="21">
        <f>SUM(D11,D14,D19,D23,D27,D31,D34,D40,D41,D44,D47,D48,D51,D52,D53)</f>
        <v>16635911383</v>
      </c>
      <c r="E56" s="2"/>
    </row>
    <row r="57" spans="1:5" ht="12.75">
      <c r="A57" s="2"/>
      <c r="B57" s="19" t="s">
        <v>94</v>
      </c>
      <c r="C57" s="27" t="s">
        <v>95</v>
      </c>
      <c r="D57" s="26"/>
      <c r="E57" s="2"/>
    </row>
    <row r="58" spans="1:5" ht="12.75">
      <c r="A58" s="2"/>
      <c r="B58" s="19" t="s">
        <v>96</v>
      </c>
      <c r="C58" s="20" t="s">
        <v>97</v>
      </c>
      <c r="D58" s="21">
        <f>SUM(D59:D63)</f>
        <v>-27097</v>
      </c>
      <c r="E58" s="2"/>
    </row>
    <row r="59" spans="1:5" ht="12.75">
      <c r="A59" s="2"/>
      <c r="B59" s="22" t="s">
        <v>98</v>
      </c>
      <c r="C59" s="23" t="s">
        <v>19</v>
      </c>
      <c r="D59" s="24">
        <f>(0+0+415881.26+0+-442978.23)</f>
        <v>-27097</v>
      </c>
      <c r="E59" s="2"/>
    </row>
    <row r="60" spans="1:5" ht="12.75">
      <c r="A60" s="2"/>
      <c r="B60" s="22" t="s">
        <v>99</v>
      </c>
      <c r="C60" s="23" t="s">
        <v>100</v>
      </c>
      <c r="D60" s="24">
        <v>0</v>
      </c>
      <c r="E60" s="2"/>
    </row>
    <row r="61" spans="1:5" ht="12.75">
      <c r="A61" s="2"/>
      <c r="B61" s="22" t="s">
        <v>101</v>
      </c>
      <c r="C61" s="23" t="s">
        <v>102</v>
      </c>
      <c r="D61" s="24">
        <v>0</v>
      </c>
      <c r="E61" s="2"/>
    </row>
    <row r="62" spans="1:5" ht="12.75" customHeight="1">
      <c r="A62" s="2"/>
      <c r="B62" s="22" t="s">
        <v>103</v>
      </c>
      <c r="C62" s="23" t="s">
        <v>104</v>
      </c>
      <c r="D62" s="24">
        <v>0</v>
      </c>
      <c r="E62" s="2"/>
    </row>
    <row r="63" spans="1:5" ht="12.75">
      <c r="A63" s="2"/>
      <c r="B63" s="22" t="s">
        <v>105</v>
      </c>
      <c r="C63" s="23" t="s">
        <v>106</v>
      </c>
      <c r="D63" s="24">
        <f>ABS(0)</f>
        <v>0</v>
      </c>
      <c r="E63" s="2"/>
    </row>
    <row r="64" spans="1:5" ht="12.75">
      <c r="A64" s="2"/>
      <c r="B64" s="19" t="s">
        <v>107</v>
      </c>
      <c r="C64" s="20" t="s">
        <v>108</v>
      </c>
      <c r="D64" s="21">
        <f>SUM(D65:D67)</f>
        <v>0</v>
      </c>
      <c r="E64" s="2"/>
    </row>
    <row r="65" spans="1:5" ht="12.75">
      <c r="A65" s="2"/>
      <c r="B65" s="22" t="s">
        <v>109</v>
      </c>
      <c r="C65" s="23" t="s">
        <v>102</v>
      </c>
      <c r="D65" s="24">
        <v>0</v>
      </c>
      <c r="E65" s="2"/>
    </row>
    <row r="66" spans="1:5" ht="12.75">
      <c r="A66" s="2"/>
      <c r="B66" s="22" t="s">
        <v>110</v>
      </c>
      <c r="C66" s="23" t="s">
        <v>104</v>
      </c>
      <c r="D66" s="24">
        <v>0</v>
      </c>
      <c r="E66" s="2"/>
    </row>
    <row r="67" spans="1:5" ht="12.75">
      <c r="A67" s="2"/>
      <c r="B67" s="22" t="s">
        <v>111</v>
      </c>
      <c r="C67" s="23" t="s">
        <v>106</v>
      </c>
      <c r="D67" s="24">
        <f>ABS(0+0)</f>
        <v>0</v>
      </c>
      <c r="E67" s="2"/>
    </row>
    <row r="68" spans="1:5" ht="12.75">
      <c r="A68" s="2"/>
      <c r="B68" s="19" t="s">
        <v>112</v>
      </c>
      <c r="C68" s="20" t="s">
        <v>113</v>
      </c>
      <c r="D68" s="21">
        <f>SUM(D69:D71)</f>
        <v>13884454323</v>
      </c>
      <c r="E68" s="2"/>
    </row>
    <row r="69" spans="1:5" ht="12.75">
      <c r="A69" s="2"/>
      <c r="B69" s="22" t="s">
        <v>114</v>
      </c>
      <c r="C69" s="23" t="s">
        <v>102</v>
      </c>
      <c r="D69" s="24">
        <f>ABS(12670942064.09+28703487.21+0)</f>
        <v>12699645551</v>
      </c>
      <c r="E69" s="2"/>
    </row>
    <row r="70" spans="1:5" ht="12.75">
      <c r="A70" s="2"/>
      <c r="B70" s="22" t="s">
        <v>115</v>
      </c>
      <c r="C70" s="23" t="s">
        <v>104</v>
      </c>
      <c r="D70" s="24">
        <f>ABS(0+0)</f>
        <v>0</v>
      </c>
      <c r="E70" s="2"/>
    </row>
    <row r="71" spans="1:5" ht="12.75">
      <c r="A71" s="2"/>
      <c r="B71" s="22" t="s">
        <v>116</v>
      </c>
      <c r="C71" s="23" t="s">
        <v>106</v>
      </c>
      <c r="D71" s="24">
        <f>ABS(1176327586.32+0+8481186+0+0+0)</f>
        <v>1184808772</v>
      </c>
      <c r="E71" s="2"/>
    </row>
    <row r="72" spans="1:5" ht="12.75">
      <c r="A72" s="2"/>
      <c r="B72" s="19" t="s">
        <v>117</v>
      </c>
      <c r="C72" s="20" t="s">
        <v>47</v>
      </c>
      <c r="D72" s="21" t="s">
        <v>51</v>
      </c>
      <c r="E72" s="2"/>
    </row>
    <row r="73" spans="1:5" ht="12.75" customHeight="1">
      <c r="A73" s="2"/>
      <c r="B73" s="22" t="s">
        <v>118</v>
      </c>
      <c r="C73" s="23" t="s">
        <v>50</v>
      </c>
      <c r="D73" s="26" t="s">
        <v>51</v>
      </c>
      <c r="E73" s="2"/>
    </row>
    <row r="74" spans="1:5" ht="12.75" customHeight="1">
      <c r="A74" s="2"/>
      <c r="B74" s="22" t="s">
        <v>119</v>
      </c>
      <c r="C74" s="23" t="s">
        <v>53</v>
      </c>
      <c r="D74" s="26" t="s">
        <v>51</v>
      </c>
      <c r="E74" s="2"/>
    </row>
    <row r="75" spans="1:5" ht="14.25" customHeight="1">
      <c r="A75" s="2"/>
      <c r="B75" s="22" t="s">
        <v>120</v>
      </c>
      <c r="C75" s="23" t="s">
        <v>121</v>
      </c>
      <c r="D75" s="26" t="s">
        <v>51</v>
      </c>
      <c r="E75" s="2"/>
    </row>
    <row r="76" spans="1:5" ht="15" customHeight="1">
      <c r="A76" s="2"/>
      <c r="B76" s="22" t="s">
        <v>122</v>
      </c>
      <c r="C76" s="23" t="s">
        <v>57</v>
      </c>
      <c r="D76" s="26" t="s">
        <v>51</v>
      </c>
      <c r="E76" s="2"/>
    </row>
    <row r="77" spans="1:5" ht="15.75" customHeight="1">
      <c r="A77" s="2"/>
      <c r="B77" s="22" t="s">
        <v>123</v>
      </c>
      <c r="C77" s="23" t="s">
        <v>124</v>
      </c>
      <c r="D77" s="26" t="s">
        <v>51</v>
      </c>
      <c r="E77" s="2"/>
    </row>
    <row r="78" spans="1:5" ht="32.25" customHeight="1">
      <c r="A78" s="2"/>
      <c r="B78" s="19" t="s">
        <v>125</v>
      </c>
      <c r="C78" s="20" t="s">
        <v>61</v>
      </c>
      <c r="D78" s="21" t="s">
        <v>51</v>
      </c>
      <c r="E78" s="2"/>
    </row>
    <row r="79" spans="1:5" ht="12.75">
      <c r="A79" s="2"/>
      <c r="B79" s="19" t="s">
        <v>126</v>
      </c>
      <c r="C79" s="20" t="s">
        <v>127</v>
      </c>
      <c r="D79" s="21">
        <f>SUM(D80:D84)</f>
        <v>329</v>
      </c>
      <c r="E79" s="2"/>
    </row>
    <row r="80" spans="1:5" ht="12.75">
      <c r="A80" s="2"/>
      <c r="B80" s="22" t="s">
        <v>128</v>
      </c>
      <c r="C80" s="23" t="s">
        <v>129</v>
      </c>
      <c r="D80" s="24">
        <f>ABS(328.9)</f>
        <v>329</v>
      </c>
      <c r="E80" s="2"/>
    </row>
    <row r="81" spans="1:5" ht="12.75">
      <c r="A81" s="2"/>
      <c r="B81" s="22" t="s">
        <v>130</v>
      </c>
      <c r="C81" s="23" t="s">
        <v>131</v>
      </c>
      <c r="D81" s="24">
        <f>ABS(0)</f>
        <v>0</v>
      </c>
      <c r="E81" s="2"/>
    </row>
    <row r="82" spans="1:5" ht="12.75">
      <c r="A82" s="2"/>
      <c r="B82" s="22" t="s">
        <v>132</v>
      </c>
      <c r="C82" s="23" t="s">
        <v>133</v>
      </c>
      <c r="D82" s="24">
        <f>ABS(0)</f>
        <v>0</v>
      </c>
      <c r="E82" s="2"/>
    </row>
    <row r="83" spans="1:5" ht="12.75">
      <c r="A83" s="2"/>
      <c r="B83" s="22" t="s">
        <v>134</v>
      </c>
      <c r="C83" s="23" t="s">
        <v>135</v>
      </c>
      <c r="D83" s="24">
        <f>ABS(0)</f>
        <v>0</v>
      </c>
      <c r="E83" s="2"/>
    </row>
    <row r="84" spans="1:5" ht="12.75">
      <c r="A84" s="2"/>
      <c r="B84" s="22" t="s">
        <v>136</v>
      </c>
      <c r="C84" s="23" t="s">
        <v>137</v>
      </c>
      <c r="D84" s="24">
        <f>ABS(0+0)</f>
        <v>0</v>
      </c>
      <c r="E84" s="2"/>
    </row>
    <row r="85" spans="1:5" ht="12.75">
      <c r="A85" s="2"/>
      <c r="B85" s="19" t="s">
        <v>138</v>
      </c>
      <c r="C85" s="20" t="s">
        <v>139</v>
      </c>
      <c r="D85" s="21">
        <f>SUM(D86:D87)</f>
        <v>83239005</v>
      </c>
      <c r="E85" s="2"/>
    </row>
    <row r="86" spans="1:5" ht="12.75">
      <c r="A86" s="2"/>
      <c r="B86" s="22" t="s">
        <v>140</v>
      </c>
      <c r="C86" s="23" t="s">
        <v>141</v>
      </c>
      <c r="D86" s="24">
        <f>ABS(10085005.04)</f>
        <v>10085005</v>
      </c>
      <c r="E86" s="2"/>
    </row>
    <row r="87" spans="1:5" ht="12.75">
      <c r="A87" s="2"/>
      <c r="B87" s="22" t="s">
        <v>142</v>
      </c>
      <c r="C87" s="23" t="s">
        <v>143</v>
      </c>
      <c r="D87" s="24">
        <f>ABS(73154000)</f>
        <v>73154000</v>
      </c>
      <c r="E87" s="2"/>
    </row>
    <row r="88" spans="1:5" ht="12.75">
      <c r="A88" s="2"/>
      <c r="B88" s="19" t="s">
        <v>144</v>
      </c>
      <c r="C88" s="20" t="s">
        <v>145</v>
      </c>
      <c r="D88" s="21" t="s">
        <v>51</v>
      </c>
      <c r="E88" s="2"/>
    </row>
    <row r="89" spans="1:5" ht="12.75">
      <c r="A89" s="2"/>
      <c r="B89" s="19" t="s">
        <v>146</v>
      </c>
      <c r="C89" s="20" t="s">
        <v>147</v>
      </c>
      <c r="D89" s="21">
        <f>ABS(0+81747470.58+(IF(0&gt;0,0,0))+0)</f>
        <v>81747471</v>
      </c>
      <c r="E89" s="2"/>
    </row>
    <row r="90" spans="1:5" ht="12.75">
      <c r="A90" s="2"/>
      <c r="B90" s="19" t="s">
        <v>148</v>
      </c>
      <c r="C90" s="20" t="s">
        <v>149</v>
      </c>
      <c r="D90" s="21" t="s">
        <v>51</v>
      </c>
      <c r="E90" s="2"/>
    </row>
    <row r="91" spans="1:5" ht="12.75">
      <c r="A91" s="2"/>
      <c r="B91" s="19" t="s">
        <v>150</v>
      </c>
      <c r="C91" s="20" t="s">
        <v>151</v>
      </c>
      <c r="D91" s="21">
        <v>0</v>
      </c>
      <c r="E91" s="2"/>
    </row>
    <row r="92" spans="1:5" ht="12.75">
      <c r="A92" s="2"/>
      <c r="B92" s="19" t="s">
        <v>152</v>
      </c>
      <c r="C92" s="20" t="s">
        <v>153</v>
      </c>
      <c r="D92" s="21">
        <f>SUM(D58,D64,D68,D72,D78,D79,D85,D88,D89,D90,D91)</f>
        <v>14049414031</v>
      </c>
      <c r="E92" s="2"/>
    </row>
    <row r="93" spans="1:5" ht="12.75">
      <c r="A93" s="2"/>
      <c r="B93" s="19" t="s">
        <v>154</v>
      </c>
      <c r="C93" s="27" t="s">
        <v>155</v>
      </c>
      <c r="D93" s="26"/>
      <c r="E93" s="2"/>
    </row>
    <row r="94" spans="1:5" ht="12.75">
      <c r="A94" s="2"/>
      <c r="B94" s="19" t="s">
        <v>156</v>
      </c>
      <c r="C94" s="20" t="s">
        <v>157</v>
      </c>
      <c r="D94" s="21">
        <f>SUM(D95:D96)</f>
        <v>207526800</v>
      </c>
      <c r="E94" s="2"/>
    </row>
    <row r="95" spans="1:5" ht="12.75">
      <c r="A95" s="2"/>
      <c r="B95" s="22" t="s">
        <v>158</v>
      </c>
      <c r="C95" s="23" t="s">
        <v>159</v>
      </c>
      <c r="D95" s="24">
        <f>ABS(207526800)</f>
        <v>207526800</v>
      </c>
      <c r="E95" s="2"/>
    </row>
    <row r="96" spans="1:5" ht="12.75">
      <c r="A96" s="2"/>
      <c r="B96" s="22" t="s">
        <v>160</v>
      </c>
      <c r="C96" s="23" t="s">
        <v>161</v>
      </c>
      <c r="D96" s="24">
        <v>0</v>
      </c>
      <c r="E96" s="2"/>
    </row>
    <row r="97" spans="1:5" ht="12.75">
      <c r="A97" s="2"/>
      <c r="B97" s="19" t="s">
        <v>162</v>
      </c>
      <c r="C97" s="20" t="s">
        <v>163</v>
      </c>
      <c r="D97" s="21">
        <f>ABS(31038600)</f>
        <v>31038600</v>
      </c>
      <c r="E97" s="2"/>
    </row>
    <row r="98" spans="1:5" ht="12.75">
      <c r="A98" s="2"/>
      <c r="B98" s="19" t="s">
        <v>164</v>
      </c>
      <c r="C98" s="20" t="s">
        <v>165</v>
      </c>
      <c r="D98" s="21">
        <f>SUM(D99:D100)</f>
        <v>0</v>
      </c>
      <c r="E98" s="2"/>
    </row>
    <row r="99" spans="1:5" ht="13.5" customHeight="1">
      <c r="A99" s="2"/>
      <c r="B99" s="22" t="s">
        <v>166</v>
      </c>
      <c r="C99" s="23" t="s">
        <v>167</v>
      </c>
      <c r="D99" s="24">
        <v>0</v>
      </c>
      <c r="E99" s="2"/>
    </row>
    <row r="100" spans="1:5" ht="12.75">
      <c r="A100" s="2"/>
      <c r="B100" s="22" t="s">
        <v>168</v>
      </c>
      <c r="C100" s="23" t="s">
        <v>169</v>
      </c>
      <c r="D100" s="24">
        <v>0</v>
      </c>
      <c r="E100" s="2"/>
    </row>
    <row r="101" spans="1:5" ht="12.75">
      <c r="A101" s="2"/>
      <c r="B101" s="19" t="s">
        <v>170</v>
      </c>
      <c r="C101" s="20" t="s">
        <v>171</v>
      </c>
      <c r="D101" s="21">
        <f>SUM(D102:D110)</f>
        <v>215824523</v>
      </c>
      <c r="E101" s="2"/>
    </row>
    <row r="102" spans="1:5" ht="12.75">
      <c r="A102" s="2"/>
      <c r="B102" s="22" t="s">
        <v>172</v>
      </c>
      <c r="C102" s="23" t="s">
        <v>173</v>
      </c>
      <c r="D102" s="24">
        <f>ABS(162507798.39)</f>
        <v>162507798</v>
      </c>
      <c r="E102" s="2"/>
    </row>
    <row r="103" spans="1:5" ht="12.75">
      <c r="A103" s="2"/>
      <c r="B103" s="22" t="s">
        <v>174</v>
      </c>
      <c r="C103" s="23" t="s">
        <v>175</v>
      </c>
      <c r="D103" s="24">
        <f>ABS(0)</f>
        <v>0</v>
      </c>
      <c r="E103" s="2"/>
    </row>
    <row r="104" spans="1:5" ht="14.25" customHeight="1">
      <c r="A104" s="2"/>
      <c r="B104" s="22" t="s">
        <v>176</v>
      </c>
      <c r="C104" s="23" t="s">
        <v>177</v>
      </c>
      <c r="D104" s="24" t="s">
        <v>51</v>
      </c>
      <c r="E104" s="2"/>
    </row>
    <row r="105" spans="1:5" ht="12.75">
      <c r="A105" s="2"/>
      <c r="B105" s="22" t="s">
        <v>178</v>
      </c>
      <c r="C105" s="23" t="s">
        <v>179</v>
      </c>
      <c r="D105" s="24" t="s">
        <v>51</v>
      </c>
      <c r="E105" s="2"/>
    </row>
    <row r="106" spans="1:5" ht="12.75">
      <c r="A106" s="2"/>
      <c r="B106" s="22" t="s">
        <v>180</v>
      </c>
      <c r="C106" s="23" t="s">
        <v>181</v>
      </c>
      <c r="D106" s="24" t="s">
        <v>51</v>
      </c>
      <c r="E106" s="2"/>
    </row>
    <row r="107" spans="1:5" ht="12.75">
      <c r="A107" s="2"/>
      <c r="B107" s="22" t="s">
        <v>182</v>
      </c>
      <c r="C107" s="23" t="s">
        <v>183</v>
      </c>
      <c r="D107" s="24">
        <f>ABS(53316724.63)</f>
        <v>53316725</v>
      </c>
      <c r="E107" s="2"/>
    </row>
    <row r="108" spans="1:5" ht="15.75" customHeight="1">
      <c r="A108" s="2"/>
      <c r="B108" s="22" t="s">
        <v>184</v>
      </c>
      <c r="C108" s="23" t="s">
        <v>185</v>
      </c>
      <c r="D108" s="24">
        <f>ABS(0)</f>
        <v>0</v>
      </c>
      <c r="E108" s="2"/>
    </row>
    <row r="109" spans="1:5" ht="12.75">
      <c r="A109" s="2"/>
      <c r="B109" s="22" t="s">
        <v>186</v>
      </c>
      <c r="C109" s="23" t="s">
        <v>187</v>
      </c>
      <c r="D109" s="24" t="s">
        <v>51</v>
      </c>
      <c r="E109" s="2"/>
    </row>
    <row r="110" spans="1:5" ht="12.75">
      <c r="A110" s="2"/>
      <c r="B110" s="22" t="s">
        <v>188</v>
      </c>
      <c r="C110" s="23" t="s">
        <v>189</v>
      </c>
      <c r="D110" s="24">
        <v>0</v>
      </c>
      <c r="E110" s="2"/>
    </row>
    <row r="111" spans="1:5" ht="12.75">
      <c r="A111" s="2"/>
      <c r="B111" s="19" t="s">
        <v>190</v>
      </c>
      <c r="C111" s="20" t="s">
        <v>191</v>
      </c>
      <c r="D111" s="21">
        <f>SUM(D112:D113)</f>
        <v>2144960829</v>
      </c>
      <c r="E111" s="2"/>
    </row>
    <row r="112" spans="1:5" ht="12.75">
      <c r="A112" s="2"/>
      <c r="B112" s="22" t="s">
        <v>192</v>
      </c>
      <c r="C112" s="23" t="s">
        <v>193</v>
      </c>
      <c r="D112" s="24" t="s">
        <v>51</v>
      </c>
      <c r="E112" s="2"/>
    </row>
    <row r="113" spans="1:5" ht="12.75">
      <c r="A113" s="2"/>
      <c r="B113" s="22" t="s">
        <v>194</v>
      </c>
      <c r="C113" s="23" t="s">
        <v>195</v>
      </c>
      <c r="D113" s="24">
        <f>ABS(2144960829.02)</f>
        <v>2144960829</v>
      </c>
      <c r="E113" s="2"/>
    </row>
    <row r="114" spans="1:5" ht="12.75">
      <c r="A114" s="2"/>
      <c r="B114" s="19" t="s">
        <v>196</v>
      </c>
      <c r="C114" s="20" t="s">
        <v>197</v>
      </c>
      <c r="D114" s="21">
        <f>ABS(-12853400)</f>
        <v>12853400</v>
      </c>
      <c r="E114" s="2"/>
    </row>
    <row r="115" spans="1:5" ht="12.75">
      <c r="A115" s="2"/>
      <c r="B115" s="19" t="s">
        <v>198</v>
      </c>
      <c r="C115" s="20" t="s">
        <v>199</v>
      </c>
      <c r="D115" s="21" t="s">
        <v>51</v>
      </c>
      <c r="E115" s="2"/>
    </row>
    <row r="116" spans="1:5" ht="12.75">
      <c r="A116" s="2"/>
      <c r="B116" s="19" t="s">
        <v>200</v>
      </c>
      <c r="C116" s="20" t="s">
        <v>201</v>
      </c>
      <c r="D116" s="21">
        <f>0</f>
        <v>0</v>
      </c>
      <c r="E116" s="2"/>
    </row>
    <row r="117" spans="1:5" ht="12.75">
      <c r="A117" s="2"/>
      <c r="B117" s="19" t="s">
        <v>202</v>
      </c>
      <c r="C117" s="20" t="s">
        <v>203</v>
      </c>
      <c r="D117" s="21" t="s">
        <v>51</v>
      </c>
      <c r="E117" s="2"/>
    </row>
    <row r="118" spans="1:5" ht="15" customHeight="1">
      <c r="A118" s="2"/>
      <c r="B118" s="22" t="s">
        <v>204</v>
      </c>
      <c r="C118" s="23" t="s">
        <v>205</v>
      </c>
      <c r="D118" s="26" t="s">
        <v>51</v>
      </c>
      <c r="E118" s="2"/>
    </row>
    <row r="119" spans="1:5" ht="15" customHeight="1">
      <c r="A119" s="2"/>
      <c r="B119" s="22" t="s">
        <v>206</v>
      </c>
      <c r="C119" s="23" t="s">
        <v>207</v>
      </c>
      <c r="D119" s="26" t="s">
        <v>51</v>
      </c>
      <c r="E119" s="2"/>
    </row>
    <row r="120" spans="1:5" ht="12.75">
      <c r="A120" s="2"/>
      <c r="B120" s="19" t="s">
        <v>208</v>
      </c>
      <c r="C120" s="20" t="s">
        <v>209</v>
      </c>
      <c r="D120" s="21">
        <f>SUM(D94,D97,D98,D101,D111,-D114,D115,D116,D117)</f>
        <v>2586497352</v>
      </c>
      <c r="E120" s="2"/>
    </row>
    <row r="121" spans="1:5" ht="12.75">
      <c r="A121" s="2"/>
      <c r="B121" s="28" t="s">
        <v>210</v>
      </c>
      <c r="C121" s="29" t="s">
        <v>211</v>
      </c>
      <c r="D121" s="30">
        <f>SUM(D92,D120)</f>
        <v>16635911383</v>
      </c>
      <c r="E121" s="2"/>
    </row>
    <row r="122" spans="1:5" ht="12.75">
      <c r="A122" s="2"/>
      <c r="B122" s="2"/>
      <c r="C122" s="2"/>
      <c r="D122" s="4"/>
      <c r="E122" s="2"/>
    </row>
    <row r="123" ht="12.75">
      <c r="D123"/>
    </row>
    <row r="124" ht="23.25" customHeight="1">
      <c r="D124"/>
    </row>
    <row r="125" ht="21" customHeight="1">
      <c r="D125"/>
    </row>
    <row r="126" ht="20.25" customHeight="1">
      <c r="D126"/>
    </row>
    <row r="127" ht="12.75" customHeight="1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</sheetData>
  <sheetProtection selectLockedCells="1" selectUnlockedCells="1"/>
  <printOptions/>
  <pageMargins left="1.0402777777777779" right="0.39375" top="0.7875" bottom="0.7875" header="0.5118055555555555" footer="0.5118055555555555"/>
  <pageSetup firstPageNumber="1" useFirstPageNumber="1" horizontalDpi="300" verticalDpi="300" orientation="portrait" paperSize="9" scale="68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2015-02-06T13:51:13Z</cp:lastPrinted>
  <dcterms:modified xsi:type="dcterms:W3CDTF">2015-02-10T07:59:59Z</dcterms:modified>
  <cp:category/>
  <cp:version/>
  <cp:contentType/>
  <cp:contentStatus/>
  <cp:revision>1</cp:revision>
</cp:coreProperties>
</file>