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820" activeTab="0"/>
  </bookViews>
  <sheets>
    <sheet name="Anexa 2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<sst xmlns="http://schemas.openxmlformats.org/spreadsheetml/2006/main" count="52" uniqueCount="40">
  <si>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Creditele overnight si overdraft acordate bancilor</t>
  </si>
  <si>
    <t>Credite acordate in domeniul transportului, telecomunicatiilor si dezvoltarii retelei</t>
  </si>
  <si>
    <t>acordate in valuta striana *</t>
  </si>
  <si>
    <t>de catre bancile din Republica Moldova</t>
  </si>
  <si>
    <t xml:space="preserve">Credite acordate industriei alimentare </t>
  </si>
  <si>
    <t>Credite acordate de consum****</t>
  </si>
  <si>
    <t>lunii gestionare</t>
  </si>
  <si>
    <t>Credite acordate bancilor</t>
  </si>
  <si>
    <t>Credite acordate in domeniul prestarii serviciilor</t>
  </si>
  <si>
    <t>acordate in valuta straina *</t>
  </si>
  <si>
    <t>Credite acordate comertului</t>
  </si>
  <si>
    <t xml:space="preserve"> Portofoliul de credite, mii lei, sold la sfirsitul </t>
  </si>
  <si>
    <t>Alte credite acordate ***</t>
  </si>
  <si>
    <t xml:space="preserve">Credite acordate in domeniul constructiilor </t>
  </si>
  <si>
    <t>Credite acordate organizatiilor necomerciale</t>
  </si>
  <si>
    <t>a informatiei aferente activitatilor lor</t>
  </si>
  <si>
    <t>Informatia privind creditele</t>
  </si>
  <si>
    <t>Anexa 2</t>
  </si>
  <si>
    <t>Ramura creditului</t>
  </si>
  <si>
    <t>a BC "Moldova-Agroindbank" S.A.</t>
  </si>
  <si>
    <t>in MDL</t>
  </si>
  <si>
    <t>lunii precedente celei gestionare</t>
  </si>
  <si>
    <t>Credite acordate industriei productive</t>
  </si>
  <si>
    <t>Credite acordate institutiilor finantate de la bugetul de stat</t>
  </si>
  <si>
    <t>acordate in MDL</t>
  </si>
  <si>
    <t>Credite acordate agriculturii</t>
  </si>
  <si>
    <t>Credite acordate industriei energetice</t>
  </si>
  <si>
    <t xml:space="preserve">Credite acordate unitatilor administrativ teritoriale/institutiilor subordonate unitatilor administrativ teritoriale </t>
  </si>
  <si>
    <t>Credite acordate mediului financiar nebancar</t>
  </si>
  <si>
    <t>A</t>
  </si>
  <si>
    <t>la Regulamentul cu privire la dezvaluirea</t>
  </si>
  <si>
    <t>Credite acordate pentru procurarea/construirea imobilului ****</t>
  </si>
  <si>
    <t>Credite acordate persoanelor fizice care practica activitate</t>
  </si>
  <si>
    <t>anului precedent celui gestionar</t>
  </si>
  <si>
    <t>la situatia  31.07.2017</t>
  </si>
  <si>
    <t>Rata medie a dobanzii aferenta soldurilor creditelor **,                                    %, la sfirsitul</t>
  </si>
  <si>
    <t>Nr. creditelor acordate in perioada lunii gestionare</t>
  </si>
  <si>
    <t>in valuta straina</t>
  </si>
  <si>
    <t>Credite acordate Casei Nationale de Asigurari Sociale/Companiei Nationale de Asigurari in Medicina</t>
  </si>
  <si>
    <t>Credite acordate Guvernului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</si>
</sst>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0.000E+00"/>
    <numFmt numFmtId="176" formatCode="0.0E+00"/>
    <numFmt numFmtId="177" formatCode="0.E+00"/>
    <numFmt numFmtId="178" formatCode="0.000000"/>
    <numFmt numFmtId="179" formatCode="0.00000"/>
    <numFmt numFmtId="180" formatCode="0.0000"/>
    <numFmt numFmtId="181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wrapText="1"/>
      <protection/>
    </xf>
    <xf numFmtId="2" fontId="4" fillId="0" borderId="20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2" fontId="4" fillId="0" borderId="24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 wrapText="1"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20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33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35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4" fontId="4" fillId="0" borderId="24" xfId="0" applyNumberFormat="1" applyFont="1" applyFill="1" applyBorder="1" applyAlignment="1" applyProtection="1">
      <alignment/>
      <protection/>
    </xf>
    <xf numFmtId="4" fontId="4" fillId="0" borderId="35" xfId="0" applyNumberFormat="1" applyFont="1" applyFill="1" applyBorder="1" applyAlignment="1" applyProtection="1">
      <alignment/>
      <protection/>
    </xf>
    <xf numFmtId="4" fontId="4" fillId="0" borderId="37" xfId="0" applyNumberFormat="1" applyFont="1" applyFill="1" applyBorder="1" applyAlignment="1" applyProtection="1">
      <alignment/>
      <protection/>
    </xf>
    <xf numFmtId="2" fontId="4" fillId="0" borderId="0" xfId="0" applyNumberFormat="1" applyFont="1" applyAlignment="1">
      <alignment/>
    </xf>
    <xf numFmtId="2" fontId="4" fillId="33" borderId="20" xfId="0" applyNumberFormat="1" applyFont="1" applyFill="1" applyBorder="1" applyAlignment="1" applyProtection="1">
      <alignment/>
      <protection/>
    </xf>
    <xf numFmtId="2" fontId="4" fillId="33" borderId="24" xfId="0" applyNumberFormat="1" applyFont="1" applyFill="1" applyBorder="1" applyAlignment="1" applyProtection="1">
      <alignment/>
      <protection/>
    </xf>
    <xf numFmtId="4" fontId="4" fillId="33" borderId="24" xfId="0" applyNumberFormat="1" applyFont="1" applyFill="1" applyBorder="1" applyAlignment="1" applyProtection="1">
      <alignment/>
      <protection/>
    </xf>
    <xf numFmtId="2" fontId="4" fillId="33" borderId="35" xfId="0" applyNumberFormat="1" applyFont="1" applyFill="1" applyBorder="1" applyAlignment="1" applyProtection="1">
      <alignment/>
      <protection/>
    </xf>
    <xf numFmtId="4" fontId="4" fillId="33" borderId="35" xfId="0" applyNumberFormat="1" applyFont="1" applyFill="1" applyBorder="1" applyAlignment="1" applyProtection="1">
      <alignment/>
      <protection/>
    </xf>
    <xf numFmtId="2" fontId="4" fillId="33" borderId="37" xfId="0" applyNumberFormat="1" applyFont="1" applyFill="1" applyBorder="1" applyAlignment="1" applyProtection="1">
      <alignment/>
      <protection/>
    </xf>
    <xf numFmtId="4" fontId="4" fillId="33" borderId="37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32</xdr:row>
      <xdr:rowOff>19050</xdr:rowOff>
    </xdr:from>
    <xdr:to>
      <xdr:col>13</xdr:col>
      <xdr:colOff>76200</xdr:colOff>
      <xdr:row>44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72250"/>
          <a:ext cx="100774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view="pageBreakPreview" zoomScale="60" zoomScalePageLayoutView="0" workbookViewId="0" topLeftCell="A1">
      <selection activeCell="Q61" sqref="Q61"/>
    </sheetView>
  </sheetViews>
  <sheetFormatPr defaultColWidth="9.140625" defaultRowHeight="12.75"/>
  <cols>
    <col min="1" max="1" width="5.140625" style="1" customWidth="1"/>
    <col min="2" max="2" width="51.00390625" style="1" customWidth="1"/>
    <col min="3" max="4" width="8.57421875" style="1" customWidth="1"/>
    <col min="5" max="16384" width="9.140625" style="1" customWidth="1"/>
  </cols>
  <sheetData>
    <row r="1" spans="1:19" ht="12.75">
      <c r="A1" s="2"/>
      <c r="B1" s="2"/>
      <c r="C1" s="2"/>
      <c r="D1" s="2"/>
      <c r="E1" s="2"/>
      <c r="J1" s="2"/>
      <c r="K1" s="2"/>
      <c r="N1" s="28"/>
      <c r="O1" s="2"/>
      <c r="P1" s="2"/>
      <c r="S1" s="2"/>
    </row>
    <row r="2" spans="1:19" ht="12.75">
      <c r="A2" s="2"/>
      <c r="B2" s="2"/>
      <c r="C2" s="2"/>
      <c r="D2" s="27"/>
      <c r="E2" s="2"/>
      <c r="J2" s="2"/>
      <c r="K2" s="2"/>
      <c r="N2" s="2"/>
      <c r="P2" s="26" t="s">
        <v>17</v>
      </c>
      <c r="S2" s="2"/>
    </row>
    <row r="3" spans="1:19" ht="12.75">
      <c r="A3" s="2"/>
      <c r="B3" s="71" t="s">
        <v>16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 t="s">
        <v>30</v>
      </c>
      <c r="N3" s="72"/>
      <c r="O3" s="72"/>
      <c r="P3" s="72"/>
      <c r="S3" s="2"/>
    </row>
    <row r="4" spans="1:19" ht="12.75">
      <c r="A4" s="2"/>
      <c r="B4" s="71" t="s">
        <v>19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2" t="s">
        <v>3</v>
      </c>
      <c r="N4" s="72"/>
      <c r="O4" s="72"/>
      <c r="P4" s="72"/>
      <c r="S4" s="2"/>
    </row>
    <row r="5" spans="1:19" ht="12.75">
      <c r="A5" s="2"/>
      <c r="B5" s="2"/>
      <c r="M5" s="72" t="s">
        <v>15</v>
      </c>
      <c r="N5" s="72"/>
      <c r="O5" s="72"/>
      <c r="P5" s="72"/>
      <c r="S5" s="2"/>
    </row>
    <row r="6" spans="1:19" ht="12.75">
      <c r="A6" s="2"/>
      <c r="B6" s="71" t="s">
        <v>34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3"/>
      <c r="N6" s="3"/>
      <c r="O6" s="3"/>
      <c r="P6" s="3"/>
      <c r="S6" s="2"/>
    </row>
    <row r="7" spans="1:19" ht="12.75">
      <c r="A7" s="2"/>
      <c r="B7" s="2"/>
      <c r="M7" s="2"/>
      <c r="S7" s="2"/>
    </row>
    <row r="8" spans="1:19" ht="57.75" customHeight="1">
      <c r="A8" s="2"/>
      <c r="B8" s="62" t="s">
        <v>18</v>
      </c>
      <c r="C8" s="67" t="s">
        <v>36</v>
      </c>
      <c r="D8" s="67"/>
      <c r="E8" s="68" t="s">
        <v>11</v>
      </c>
      <c r="F8" s="68"/>
      <c r="G8" s="68"/>
      <c r="H8" s="68"/>
      <c r="I8" s="68"/>
      <c r="J8" s="68"/>
      <c r="K8" s="69" t="s">
        <v>35</v>
      </c>
      <c r="L8" s="69"/>
      <c r="M8" s="69"/>
      <c r="N8" s="69"/>
      <c r="O8" s="69"/>
      <c r="P8" s="69"/>
      <c r="S8" s="2"/>
    </row>
    <row r="9" spans="1:19" ht="12.75">
      <c r="A9" s="2"/>
      <c r="B9" s="62"/>
      <c r="C9" s="65" t="s">
        <v>20</v>
      </c>
      <c r="D9" s="59" t="s">
        <v>37</v>
      </c>
      <c r="E9" s="55" t="s">
        <v>6</v>
      </c>
      <c r="F9" s="56"/>
      <c r="G9" s="57" t="s">
        <v>21</v>
      </c>
      <c r="H9" s="58"/>
      <c r="I9" s="60" t="s">
        <v>33</v>
      </c>
      <c r="J9" s="58"/>
      <c r="K9" s="55" t="s">
        <v>6</v>
      </c>
      <c r="L9" s="56"/>
      <c r="M9" s="57" t="s">
        <v>21</v>
      </c>
      <c r="N9" s="59"/>
      <c r="O9" s="64" t="s">
        <v>33</v>
      </c>
      <c r="P9" s="64"/>
      <c r="S9" s="2"/>
    </row>
    <row r="10" spans="1:19" ht="38.25">
      <c r="A10" s="2"/>
      <c r="B10" s="63"/>
      <c r="C10" s="66"/>
      <c r="D10" s="70"/>
      <c r="E10" s="4" t="s">
        <v>24</v>
      </c>
      <c r="F10" s="5" t="s">
        <v>9</v>
      </c>
      <c r="G10" s="5" t="s">
        <v>24</v>
      </c>
      <c r="H10" s="5" t="s">
        <v>9</v>
      </c>
      <c r="I10" s="5" t="s">
        <v>24</v>
      </c>
      <c r="J10" s="5" t="s">
        <v>9</v>
      </c>
      <c r="K10" s="5" t="s">
        <v>24</v>
      </c>
      <c r="L10" s="5" t="s">
        <v>9</v>
      </c>
      <c r="M10" s="5" t="s">
        <v>24</v>
      </c>
      <c r="N10" s="5" t="s">
        <v>9</v>
      </c>
      <c r="O10" s="6" t="s">
        <v>24</v>
      </c>
      <c r="P10" s="7" t="s">
        <v>2</v>
      </c>
      <c r="S10" s="2"/>
    </row>
    <row r="11" spans="1:19" ht="12.75">
      <c r="A11" s="2"/>
      <c r="B11" s="8" t="s">
        <v>29</v>
      </c>
      <c r="C11" s="9">
        <v>1</v>
      </c>
      <c r="D11" s="10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2">
        <v>14</v>
      </c>
      <c r="S11" s="2"/>
    </row>
    <row r="12" spans="1:19" ht="12.75">
      <c r="A12" s="2"/>
      <c r="B12" s="13" t="s">
        <v>25</v>
      </c>
      <c r="C12" s="29">
        <v>11</v>
      </c>
      <c r="D12" s="30">
        <v>0</v>
      </c>
      <c r="E12" s="31">
        <v>608703.2052000001</v>
      </c>
      <c r="F12" s="31">
        <v>277828.541768</v>
      </c>
      <c r="G12" s="31">
        <v>612689.75905</v>
      </c>
      <c r="H12" s="31">
        <v>277761.39648</v>
      </c>
      <c r="I12" s="31">
        <f>483290076.38/1000</f>
        <v>483290.07638</v>
      </c>
      <c r="J12" s="32">
        <f>321026389.52/1000</f>
        <v>321026.38951999997</v>
      </c>
      <c r="K12" s="48">
        <v>11.1680031989135</v>
      </c>
      <c r="L12" s="48">
        <v>5.48449455730858</v>
      </c>
      <c r="M12" s="14">
        <v>11.252704411067</v>
      </c>
      <c r="N12" s="14">
        <v>5.97466503520799</v>
      </c>
      <c r="O12" s="15">
        <v>11.9417641538994</v>
      </c>
      <c r="P12" s="16">
        <v>6.29329627118531</v>
      </c>
      <c r="S12" s="2"/>
    </row>
    <row r="13" spans="1:19" ht="12.75">
      <c r="A13" s="2"/>
      <c r="B13" s="17" t="s">
        <v>4</v>
      </c>
      <c r="C13" s="33">
        <v>3</v>
      </c>
      <c r="D13" s="34">
        <v>4</v>
      </c>
      <c r="E13" s="35">
        <v>517563.29404</v>
      </c>
      <c r="F13" s="35">
        <v>1141571.6593229999</v>
      </c>
      <c r="G13" s="35">
        <v>502427.33767000004</v>
      </c>
      <c r="H13" s="35">
        <v>1142961.8115599998</v>
      </c>
      <c r="I13" s="35">
        <f>587633906.66/1000</f>
        <v>587633.90666</v>
      </c>
      <c r="J13" s="36">
        <f>1137129088.26/1000</f>
        <v>1137129.08826</v>
      </c>
      <c r="K13" s="49">
        <v>9.77691752561073</v>
      </c>
      <c r="L13" s="49">
        <v>5.10562547170535</v>
      </c>
      <c r="M13" s="18">
        <v>10.2104424507887</v>
      </c>
      <c r="N13" s="18">
        <v>5.26192932443087</v>
      </c>
      <c r="O13" s="19">
        <v>11.189797008041</v>
      </c>
      <c r="P13" s="20">
        <v>5.3694768740257</v>
      </c>
      <c r="S13" s="2"/>
    </row>
    <row r="14" spans="1:21" ht="12.75">
      <c r="A14" s="2"/>
      <c r="B14" s="17" t="s">
        <v>13</v>
      </c>
      <c r="C14" s="33">
        <v>0</v>
      </c>
      <c r="D14" s="34">
        <v>0</v>
      </c>
      <c r="E14" s="35">
        <v>122760.88988</v>
      </c>
      <c r="F14" s="35">
        <v>14947.897094</v>
      </c>
      <c r="G14" s="35">
        <v>126582</v>
      </c>
      <c r="H14" s="35">
        <v>14872</v>
      </c>
      <c r="I14" s="35">
        <f>109278565.61/1000</f>
        <v>109278.56561</v>
      </c>
      <c r="J14" s="36">
        <f>18067375.59/1000</f>
        <v>18067.37559</v>
      </c>
      <c r="K14" s="49">
        <v>12.7</v>
      </c>
      <c r="L14" s="49">
        <v>7.55</v>
      </c>
      <c r="M14" s="18">
        <v>12.854448834806645</v>
      </c>
      <c r="N14" s="18">
        <v>7.416844791413394</v>
      </c>
      <c r="O14" s="19">
        <v>14.1756530438321</v>
      </c>
      <c r="P14" s="20">
        <v>5.93088386575684</v>
      </c>
      <c r="S14" s="47"/>
      <c r="U14" s="47"/>
    </row>
    <row r="15" spans="1:19" ht="12.75">
      <c r="A15" s="2"/>
      <c r="B15" s="17" t="s">
        <v>5</v>
      </c>
      <c r="C15" s="33">
        <v>1902</v>
      </c>
      <c r="D15" s="34">
        <v>0</v>
      </c>
      <c r="E15" s="35">
        <v>1669686.01401</v>
      </c>
      <c r="F15" s="35">
        <v>0</v>
      </c>
      <c r="G15" s="35">
        <v>1637704.63727</v>
      </c>
      <c r="H15" s="35">
        <v>0</v>
      </c>
      <c r="I15" s="35">
        <f>1475204607.26/1000</f>
        <v>1475204.60726</v>
      </c>
      <c r="J15" s="36">
        <f>0/1000</f>
        <v>0</v>
      </c>
      <c r="K15" s="49">
        <v>11.0806410648617</v>
      </c>
      <c r="L15" s="49">
        <v>0</v>
      </c>
      <c r="M15" s="18">
        <v>11.3375256390224</v>
      </c>
      <c r="N15" s="18">
        <v>0</v>
      </c>
      <c r="O15" s="19">
        <v>12.8727605325926</v>
      </c>
      <c r="P15" s="20">
        <v>0</v>
      </c>
      <c r="S15" s="2"/>
    </row>
    <row r="16" spans="1:19" ht="12.75">
      <c r="A16" s="2"/>
      <c r="B16" s="17" t="s">
        <v>26</v>
      </c>
      <c r="C16" s="33">
        <v>0</v>
      </c>
      <c r="D16" s="34">
        <v>0</v>
      </c>
      <c r="E16" s="35">
        <v>251416.91256</v>
      </c>
      <c r="F16" s="35">
        <v>140539.736643</v>
      </c>
      <c r="G16" s="35">
        <v>249225.65481</v>
      </c>
      <c r="H16" s="35">
        <v>152370.50002</v>
      </c>
      <c r="I16" s="35">
        <f>204476186.77/1000</f>
        <v>204476.18677</v>
      </c>
      <c r="J16" s="36">
        <f>142686753.99/1000</f>
        <v>142686.75399</v>
      </c>
      <c r="K16" s="49">
        <v>15.9899291540326</v>
      </c>
      <c r="L16" s="49">
        <v>5.7775524353224</v>
      </c>
      <c r="M16" s="18">
        <v>16.0484087894129</v>
      </c>
      <c r="N16" s="18">
        <v>5.75058073933595</v>
      </c>
      <c r="O16" s="19">
        <v>17.690774691377</v>
      </c>
      <c r="P16" s="20">
        <v>6.06237235806852</v>
      </c>
      <c r="S16" s="2"/>
    </row>
    <row r="17" spans="1:19" ht="12" customHeight="1">
      <c r="A17" s="2"/>
      <c r="B17" s="17" t="s">
        <v>7</v>
      </c>
      <c r="C17" s="33">
        <v>0</v>
      </c>
      <c r="D17" s="34">
        <v>0</v>
      </c>
      <c r="E17" s="35">
        <v>0</v>
      </c>
      <c r="F17" s="35">
        <v>0</v>
      </c>
      <c r="G17" s="35">
        <v>0</v>
      </c>
      <c r="H17" s="35">
        <v>0</v>
      </c>
      <c r="I17" s="35">
        <f aca="true" t="shared" si="0" ref="I17:J21">0/1000</f>
        <v>0</v>
      </c>
      <c r="J17" s="36">
        <f t="shared" si="0"/>
        <v>0</v>
      </c>
      <c r="K17" s="49">
        <v>0</v>
      </c>
      <c r="L17" s="49">
        <v>0</v>
      </c>
      <c r="M17" s="18">
        <v>0</v>
      </c>
      <c r="N17" s="18">
        <v>0</v>
      </c>
      <c r="O17" s="19">
        <v>0</v>
      </c>
      <c r="P17" s="20">
        <v>0</v>
      </c>
      <c r="S17" s="2"/>
    </row>
    <row r="18" spans="1:19" ht="12.75">
      <c r="A18" s="2"/>
      <c r="B18" s="17" t="s">
        <v>0</v>
      </c>
      <c r="C18" s="33">
        <v>0</v>
      </c>
      <c r="D18" s="34">
        <v>0</v>
      </c>
      <c r="E18" s="35">
        <v>0</v>
      </c>
      <c r="F18" s="35">
        <v>0</v>
      </c>
      <c r="G18" s="35">
        <v>0</v>
      </c>
      <c r="H18" s="35">
        <v>0</v>
      </c>
      <c r="I18" s="35">
        <f t="shared" si="0"/>
        <v>0</v>
      </c>
      <c r="J18" s="36">
        <f t="shared" si="0"/>
        <v>0</v>
      </c>
      <c r="K18" s="49">
        <v>0</v>
      </c>
      <c r="L18" s="49">
        <v>0</v>
      </c>
      <c r="M18" s="18">
        <v>0</v>
      </c>
      <c r="N18" s="18">
        <v>0</v>
      </c>
      <c r="O18" s="19">
        <v>0</v>
      </c>
      <c r="P18" s="20">
        <v>0</v>
      </c>
      <c r="S18" s="2"/>
    </row>
    <row r="19" spans="1:19" ht="12.75">
      <c r="A19" s="2"/>
      <c r="B19" s="17" t="s">
        <v>23</v>
      </c>
      <c r="C19" s="33">
        <v>1</v>
      </c>
      <c r="D19" s="34">
        <v>0</v>
      </c>
      <c r="E19" s="35">
        <v>1900</v>
      </c>
      <c r="F19" s="35">
        <v>0</v>
      </c>
      <c r="G19" s="35">
        <v>0</v>
      </c>
      <c r="H19" s="35">
        <v>0</v>
      </c>
      <c r="I19" s="35">
        <f t="shared" si="0"/>
        <v>0</v>
      </c>
      <c r="J19" s="36">
        <f t="shared" si="0"/>
        <v>0</v>
      </c>
      <c r="K19" s="49">
        <v>11.25</v>
      </c>
      <c r="L19" s="49">
        <v>0</v>
      </c>
      <c r="M19" s="18">
        <v>0</v>
      </c>
      <c r="N19" s="18">
        <v>0</v>
      </c>
      <c r="O19" s="19">
        <v>0</v>
      </c>
      <c r="P19" s="20">
        <v>0</v>
      </c>
      <c r="S19" s="2"/>
    </row>
    <row r="20" spans="1:19" ht="25.5">
      <c r="A20" s="2"/>
      <c r="B20" s="17" t="s">
        <v>38</v>
      </c>
      <c r="C20" s="33">
        <v>0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5">
        <f t="shared" si="0"/>
        <v>0</v>
      </c>
      <c r="J20" s="36">
        <f t="shared" si="0"/>
        <v>0</v>
      </c>
      <c r="K20" s="49">
        <v>0</v>
      </c>
      <c r="L20" s="49">
        <v>0</v>
      </c>
      <c r="M20" s="18">
        <v>0</v>
      </c>
      <c r="N20" s="18">
        <v>0</v>
      </c>
      <c r="O20" s="19">
        <v>0</v>
      </c>
      <c r="P20" s="20">
        <v>0</v>
      </c>
      <c r="S20" s="2"/>
    </row>
    <row r="21" spans="1:19" ht="12.75">
      <c r="A21" s="2"/>
      <c r="B21" s="17" t="s">
        <v>39</v>
      </c>
      <c r="C21" s="33">
        <v>0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5">
        <f t="shared" si="0"/>
        <v>0</v>
      </c>
      <c r="J21" s="36">
        <f t="shared" si="0"/>
        <v>0</v>
      </c>
      <c r="K21" s="49">
        <v>0</v>
      </c>
      <c r="L21" s="49">
        <v>0</v>
      </c>
      <c r="M21" s="18">
        <v>0</v>
      </c>
      <c r="N21" s="18">
        <v>0</v>
      </c>
      <c r="O21" s="19">
        <v>0</v>
      </c>
      <c r="P21" s="20">
        <v>0</v>
      </c>
      <c r="S21" s="2"/>
    </row>
    <row r="22" spans="1:19" ht="25.5">
      <c r="A22" s="2"/>
      <c r="B22" s="17" t="s">
        <v>27</v>
      </c>
      <c r="C22" s="33">
        <v>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f>3400000/1000</f>
        <v>3400</v>
      </c>
      <c r="J22" s="36">
        <f>0/1000</f>
        <v>0</v>
      </c>
      <c r="K22" s="49">
        <v>0</v>
      </c>
      <c r="L22" s="49">
        <v>0</v>
      </c>
      <c r="M22" s="18">
        <v>0</v>
      </c>
      <c r="N22" s="18">
        <v>0</v>
      </c>
      <c r="O22" s="19">
        <v>14</v>
      </c>
      <c r="P22" s="20">
        <v>0</v>
      </c>
      <c r="S22" s="2"/>
    </row>
    <row r="23" spans="1:19" ht="12.75">
      <c r="A23" s="2"/>
      <c r="B23" s="17" t="s">
        <v>22</v>
      </c>
      <c r="C23" s="33">
        <v>1</v>
      </c>
      <c r="D23" s="34">
        <v>0</v>
      </c>
      <c r="E23" s="35">
        <v>84337.51821</v>
      </c>
      <c r="F23" s="35">
        <v>757238.7585290001</v>
      </c>
      <c r="G23" s="35">
        <v>117076.47501000001</v>
      </c>
      <c r="H23" s="35">
        <v>736605.5672899999</v>
      </c>
      <c r="I23" s="35">
        <f>126931094.3/1000</f>
        <v>126931.0943</v>
      </c>
      <c r="J23" s="36">
        <f>774266193.33/1000</f>
        <v>774266.19333</v>
      </c>
      <c r="K23" s="49">
        <v>10.8765827242084</v>
      </c>
      <c r="L23" s="49">
        <v>5.52233115389395</v>
      </c>
      <c r="M23" s="18">
        <v>11.0152277859395</v>
      </c>
      <c r="N23" s="18">
        <v>5.70615406788843</v>
      </c>
      <c r="O23" s="19">
        <v>11.6021659966261</v>
      </c>
      <c r="P23" s="20">
        <v>6.44357344646549</v>
      </c>
      <c r="S23" s="2"/>
    </row>
    <row r="24" spans="1:21" ht="12.75">
      <c r="A24" s="2"/>
      <c r="B24" s="17" t="s">
        <v>10</v>
      </c>
      <c r="C24" s="33">
        <v>13</v>
      </c>
      <c r="D24" s="34">
        <v>9</v>
      </c>
      <c r="E24" s="35">
        <v>1201620.98224</v>
      </c>
      <c r="F24" s="35">
        <v>1730767.023149</v>
      </c>
      <c r="G24" s="35">
        <v>1281212</v>
      </c>
      <c r="H24" s="35">
        <v>1620243</v>
      </c>
      <c r="I24" s="35">
        <f>1114886004.65/1000</f>
        <v>1114886.00465</v>
      </c>
      <c r="J24" s="36">
        <f>1852519886.62/1000</f>
        <v>1852519.8866199998</v>
      </c>
      <c r="K24" s="49">
        <v>8.47</v>
      </c>
      <c r="L24" s="49">
        <v>5.29</v>
      </c>
      <c r="M24" s="18">
        <v>8.670248816511242</v>
      </c>
      <c r="N24" s="18">
        <v>5.33305358686148</v>
      </c>
      <c r="O24" s="19">
        <v>10.4733533806989</v>
      </c>
      <c r="P24" s="20">
        <v>5.7282213645346</v>
      </c>
      <c r="S24" s="47"/>
      <c r="U24" s="47"/>
    </row>
    <row r="25" spans="1:19" ht="12.75">
      <c r="A25" s="2"/>
      <c r="B25" s="17" t="s">
        <v>28</v>
      </c>
      <c r="C25" s="33">
        <v>0</v>
      </c>
      <c r="D25" s="34">
        <v>1</v>
      </c>
      <c r="E25" s="35">
        <v>120875.79179</v>
      </c>
      <c r="F25" s="35">
        <v>135937.40584</v>
      </c>
      <c r="G25" s="35">
        <v>143963.01656</v>
      </c>
      <c r="H25" s="35">
        <v>112078.04570999999</v>
      </c>
      <c r="I25" s="35">
        <f>(153358216.97+0)/1000</f>
        <v>153358.21697</v>
      </c>
      <c r="J25" s="36">
        <f>(127540792.97+0)/1000</f>
        <v>127540.79297</v>
      </c>
      <c r="K25" s="49">
        <v>10.3938232734202</v>
      </c>
      <c r="L25" s="49">
        <v>4.93622812239257</v>
      </c>
      <c r="M25" s="18">
        <v>10.3977088399376</v>
      </c>
      <c r="N25" s="18">
        <v>4.99388489564876</v>
      </c>
      <c r="O25" s="19">
        <v>12.0039384139105</v>
      </c>
      <c r="P25" s="20">
        <v>5.81017672092807</v>
      </c>
      <c r="S25" s="2"/>
    </row>
    <row r="26" spans="1:19" ht="12.75">
      <c r="A26" s="2"/>
      <c r="B26" s="17" t="s">
        <v>31</v>
      </c>
      <c r="C26" s="33">
        <v>42</v>
      </c>
      <c r="D26" s="34">
        <v>0</v>
      </c>
      <c r="E26" s="35">
        <v>582502.22996</v>
      </c>
      <c r="F26" s="35">
        <v>0</v>
      </c>
      <c r="G26" s="35">
        <v>579659.17591</v>
      </c>
      <c r="H26" s="35">
        <v>0</v>
      </c>
      <c r="I26" s="35">
        <f>556457175.88/1000</f>
        <v>556457.17588</v>
      </c>
      <c r="J26" s="36">
        <f>0/1000</f>
        <v>0</v>
      </c>
      <c r="K26" s="49">
        <v>10.6827028422571</v>
      </c>
      <c r="L26" s="49">
        <v>0</v>
      </c>
      <c r="M26" s="18">
        <v>10.7812611257564</v>
      </c>
      <c r="N26" s="18">
        <v>0</v>
      </c>
      <c r="O26" s="19">
        <v>11.4479696785365</v>
      </c>
      <c r="P26" s="20">
        <v>0</v>
      </c>
      <c r="S26" s="2"/>
    </row>
    <row r="27" spans="1:19" ht="12.75">
      <c r="A27" s="2"/>
      <c r="B27" s="17" t="s">
        <v>14</v>
      </c>
      <c r="C27" s="33">
        <v>0</v>
      </c>
      <c r="D27" s="34">
        <v>0</v>
      </c>
      <c r="E27" s="35">
        <v>32011.29491</v>
      </c>
      <c r="F27" s="35">
        <v>2118.52</v>
      </c>
      <c r="G27" s="35">
        <v>42654.32542</v>
      </c>
      <c r="H27" s="35">
        <v>594.28291</v>
      </c>
      <c r="I27" s="35">
        <f>123144347.72/1000</f>
        <v>123144.34772</v>
      </c>
      <c r="J27" s="36">
        <f>1044475/1000</f>
        <v>1044.475</v>
      </c>
      <c r="K27" s="49">
        <v>9.77922262111327</v>
      </c>
      <c r="L27" s="49">
        <v>5.75</v>
      </c>
      <c r="M27" s="18">
        <v>11.0082761690995</v>
      </c>
      <c r="N27" s="18">
        <v>5.75</v>
      </c>
      <c r="O27" s="19">
        <v>11.0415998696233</v>
      </c>
      <c r="P27" s="20">
        <v>6.75</v>
      </c>
      <c r="S27" s="2"/>
    </row>
    <row r="28" spans="1:19" ht="12.75">
      <c r="A28" s="2"/>
      <c r="B28" s="17" t="s">
        <v>32</v>
      </c>
      <c r="C28" s="33">
        <v>40</v>
      </c>
      <c r="D28" s="34">
        <v>0</v>
      </c>
      <c r="E28" s="35">
        <v>234820.27659999998</v>
      </c>
      <c r="F28" s="35">
        <v>8374.340774</v>
      </c>
      <c r="G28" s="35">
        <v>228567.07237</v>
      </c>
      <c r="H28" s="35">
        <v>8475.77184</v>
      </c>
      <c r="I28" s="35">
        <f>(170281885.65+0)/1000</f>
        <v>170281.88565</v>
      </c>
      <c r="J28" s="36">
        <f>(10758048.72+0)/1000</f>
        <v>10758.04872</v>
      </c>
      <c r="K28" s="49">
        <v>10.5521148474258</v>
      </c>
      <c r="L28" s="49">
        <v>5.87236784914116</v>
      </c>
      <c r="M28" s="18">
        <v>10.7561132459633</v>
      </c>
      <c r="N28" s="18">
        <v>5.83407856593506</v>
      </c>
      <c r="O28" s="19">
        <v>10.655095168809</v>
      </c>
      <c r="P28" s="20">
        <v>5.54992979377398</v>
      </c>
      <c r="S28" s="2"/>
    </row>
    <row r="29" spans="1:21" ht="25.5">
      <c r="A29" s="2"/>
      <c r="B29" s="17" t="s">
        <v>1</v>
      </c>
      <c r="C29" s="33">
        <v>0</v>
      </c>
      <c r="D29" s="34">
        <v>2</v>
      </c>
      <c r="E29" s="35">
        <v>339286.31789999997</v>
      </c>
      <c r="F29" s="35">
        <v>313221.979619</v>
      </c>
      <c r="G29" s="35">
        <v>370491</v>
      </c>
      <c r="H29" s="35">
        <v>306843</v>
      </c>
      <c r="I29" s="35">
        <f>346813129.35/1000</f>
        <v>346813.12935</v>
      </c>
      <c r="J29" s="36">
        <f>337676886.05/1000</f>
        <v>337676.88605000003</v>
      </c>
      <c r="K29" s="49">
        <v>10.92</v>
      </c>
      <c r="L29" s="50">
        <v>3.96</v>
      </c>
      <c r="M29" s="44">
        <v>11.037956470049238</v>
      </c>
      <c r="N29" s="44">
        <v>3.935618777166173</v>
      </c>
      <c r="O29" s="19">
        <v>13.0109919712588</v>
      </c>
      <c r="P29" s="20">
        <v>4.8243861491449</v>
      </c>
      <c r="S29" s="47"/>
      <c r="U29" s="47"/>
    </row>
    <row r="30" spans="1:19" ht="12.75">
      <c r="A30" s="2"/>
      <c r="B30" s="17" t="s">
        <v>8</v>
      </c>
      <c r="C30" s="37">
        <v>2</v>
      </c>
      <c r="D30" s="38">
        <v>0</v>
      </c>
      <c r="E30" s="39">
        <v>53763.98311</v>
      </c>
      <c r="F30" s="39">
        <v>36484.592704</v>
      </c>
      <c r="G30" s="39">
        <v>52603.411060000006</v>
      </c>
      <c r="H30" s="39">
        <v>45296.7763</v>
      </c>
      <c r="I30" s="39">
        <f>66750370.97/1000</f>
        <v>66750.37097</v>
      </c>
      <c r="J30" s="40">
        <f>44247112.93/1000</f>
        <v>44247.11293</v>
      </c>
      <c r="K30" s="51">
        <v>11.9266888036469</v>
      </c>
      <c r="L30" s="52">
        <v>5.17035702301801</v>
      </c>
      <c r="M30" s="45">
        <v>11.5366067933846</v>
      </c>
      <c r="N30" s="45">
        <v>5.3328419860797</v>
      </c>
      <c r="O30" s="21">
        <v>12.7841365066499</v>
      </c>
      <c r="P30" s="22">
        <v>6.4302721192752</v>
      </c>
      <c r="S30" s="2"/>
    </row>
    <row r="31" spans="1:19" ht="12.75">
      <c r="A31" s="2"/>
      <c r="B31" s="23" t="s">
        <v>12</v>
      </c>
      <c r="C31" s="41">
        <v>5802</v>
      </c>
      <c r="D31" s="42">
        <v>460</v>
      </c>
      <c r="E31" s="43">
        <v>283827.40382</v>
      </c>
      <c r="F31" s="43">
        <v>233110.26865900002</v>
      </c>
      <c r="G31" s="43">
        <v>286035</v>
      </c>
      <c r="H31" s="43">
        <v>235066</v>
      </c>
      <c r="I31" s="43">
        <f>(194258091.37+130237909.08)/1000</f>
        <v>324496.00045</v>
      </c>
      <c r="J31" s="42">
        <f>(94562065.49+66732797.89)/1000</f>
        <v>161294.86338</v>
      </c>
      <c r="K31" s="53">
        <v>12.83</v>
      </c>
      <c r="L31" s="54">
        <v>2.17</v>
      </c>
      <c r="M31" s="46">
        <v>12.836310880276892</v>
      </c>
      <c r="N31" s="46">
        <v>2.4232571314503133</v>
      </c>
      <c r="O31" s="24">
        <v>13.1669471847184</v>
      </c>
      <c r="P31" s="25">
        <v>2.43710281043731</v>
      </c>
      <c r="S31" s="2"/>
    </row>
    <row r="32" spans="1:19" ht="12.75">
      <c r="A32" s="2"/>
      <c r="B32" s="2"/>
      <c r="K32" s="2"/>
      <c r="S32" s="2"/>
    </row>
    <row r="33" spans="1:19" ht="12.75">
      <c r="A33" s="2"/>
      <c r="B33" s="26"/>
      <c r="K33" s="2"/>
      <c r="S33" s="2"/>
    </row>
    <row r="34" spans="1:19" ht="15" customHeight="1">
      <c r="A34" s="2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S34" s="2"/>
    </row>
    <row r="35" spans="1:19" ht="12" customHeight="1">
      <c r="A35" s="2"/>
      <c r="B35" s="26"/>
      <c r="S35" s="2"/>
    </row>
    <row r="36" spans="1:19" ht="12" customHeight="1">
      <c r="A36" s="2"/>
      <c r="B36" s="26"/>
      <c r="S36" s="2"/>
    </row>
    <row r="37" spans="1:19" ht="22.5" customHeight="1">
      <c r="A37" s="2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S37" s="2"/>
    </row>
    <row r="38" spans="1:19" ht="12.75">
      <c r="A38" s="2"/>
      <c r="B38" s="26"/>
      <c r="S38" s="2"/>
    </row>
    <row r="39" spans="1:19" ht="12.75">
      <c r="A39" s="2"/>
      <c r="B39" s="2"/>
      <c r="S39" s="2"/>
    </row>
    <row r="40" spans="1:19" ht="12.75">
      <c r="A40" s="2"/>
      <c r="B40" s="2"/>
      <c r="S40" s="2"/>
    </row>
    <row r="41" spans="1:19" ht="12.75">
      <c r="A41" s="2"/>
      <c r="B41" s="2"/>
      <c r="S41" s="2"/>
    </row>
    <row r="42" spans="1:19" ht="12.75">
      <c r="A42" s="2"/>
      <c r="B42" s="2"/>
      <c r="L42" s="47"/>
      <c r="S42" s="2"/>
    </row>
    <row r="43" spans="1:19" ht="12.75">
      <c r="A43" s="2"/>
      <c r="B43" s="2"/>
      <c r="S43" s="2"/>
    </row>
    <row r="44" spans="1:19" ht="12.75">
      <c r="A44" s="2"/>
      <c r="B44" s="2"/>
      <c r="S44" s="2"/>
    </row>
  </sheetData>
  <sheetProtection/>
  <mergeCells count="20">
    <mergeCell ref="E8:J8"/>
    <mergeCell ref="K8:P8"/>
    <mergeCell ref="D9:D10"/>
    <mergeCell ref="E9:F9"/>
    <mergeCell ref="B3:L3"/>
    <mergeCell ref="B4:L4"/>
    <mergeCell ref="B6:L6"/>
    <mergeCell ref="M3:P3"/>
    <mergeCell ref="M4:P4"/>
    <mergeCell ref="M5:P5"/>
    <mergeCell ref="K9:L9"/>
    <mergeCell ref="G9:H9"/>
    <mergeCell ref="M9:N9"/>
    <mergeCell ref="I9:J9"/>
    <mergeCell ref="B34:P34"/>
    <mergeCell ref="B37:P37"/>
    <mergeCell ref="B8:B10"/>
    <mergeCell ref="O9:P9"/>
    <mergeCell ref="C9:C10"/>
    <mergeCell ref="C8:D8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M. Plugaru</dc:creator>
  <cp:keywords/>
  <dc:description/>
  <cp:lastModifiedBy>user</cp:lastModifiedBy>
  <cp:lastPrinted>2017-08-25T06:13:03Z</cp:lastPrinted>
  <dcterms:created xsi:type="dcterms:W3CDTF">2017-08-21T13:26:46Z</dcterms:created>
  <dcterms:modified xsi:type="dcterms:W3CDTF">2017-08-25T06:13:12Z</dcterms:modified>
  <cp:category/>
  <cp:version/>
  <cp:contentType/>
  <cp:contentStatus/>
</cp:coreProperties>
</file>