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480" windowHeight="4605" tabRatio="332" activeTab="0"/>
  </bookViews>
  <sheets>
    <sheet name="RAPORT-BNM-1031" sheetId="1" r:id="rId1"/>
  </sheets>
  <definedNames>
    <definedName name="_xlnm.Print_Area" localSheetId="0">'RAPORT-BNM-1031'!$A$1:$M$53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<sst xmlns="http://schemas.openxmlformats.org/spreadsheetml/2006/main" count="92" uniqueCount="76">
  <si>
    <t xml:space="preserve"> FIN 27 - Expunerea la riscul ratei dobanzii                                                                        </t>
  </si>
  <si>
    <t>040</t>
  </si>
  <si>
    <t>L</t>
  </si>
  <si>
    <t>BC "Moldova-Agroindbank" S.A.</t>
  </si>
  <si>
    <t>Investitii pastrate pana la scadenta</t>
  </si>
  <si>
    <t>053</t>
  </si>
  <si>
    <t>092</t>
  </si>
  <si>
    <t>010</t>
  </si>
  <si>
    <t>6-9 luni</t>
  </si>
  <si>
    <t>la data din 31 martie 2015</t>
  </si>
  <si>
    <t>021</t>
  </si>
  <si>
    <t>062</t>
  </si>
  <si>
    <t>Datorii constituite prin titluri</t>
  </si>
  <si>
    <t>Instrumente derivate detinute pentru tranzactionare</t>
  </si>
  <si>
    <t xml:space="preserve">Active financiare desemnate ca fiind evaluate la valoarea justa prin profit sau pierdere </t>
  </si>
  <si>
    <t>Credite si avansuri</t>
  </si>
  <si>
    <t>032</t>
  </si>
  <si>
    <t>Total obligatiuni financiare</t>
  </si>
  <si>
    <t>2-3 luni</t>
  </si>
  <si>
    <t>Imprumuturi  si creante</t>
  </si>
  <si>
    <t>043</t>
  </si>
  <si>
    <t>095</t>
  </si>
  <si>
    <t>050</t>
  </si>
  <si>
    <t>Numerar si echivalente de numerar</t>
  </si>
  <si>
    <t>091</t>
  </si>
  <si>
    <t>mai mult de 5 ani</t>
  </si>
  <si>
    <t>1-2  luni</t>
  </si>
  <si>
    <t>022</t>
  </si>
  <si>
    <t>061</t>
  </si>
  <si>
    <t>Alte active financiare</t>
  </si>
  <si>
    <t>Active financiare detinute pentru tranzactionare</t>
  </si>
  <si>
    <t>031</t>
  </si>
  <si>
    <t>Instrumente de datorie</t>
  </si>
  <si>
    <t>Active financiare disponibile pentru vinzare</t>
  </si>
  <si>
    <t>Rezerva minima obligatorie aferenta mijloacelor atrase in moneda liber convertibila</t>
  </si>
  <si>
    <t>042</t>
  </si>
  <si>
    <t>B</t>
  </si>
  <si>
    <t>9-12 luni</t>
  </si>
  <si>
    <t>1-5 ani</t>
  </si>
  <si>
    <t>Depozite</t>
  </si>
  <si>
    <t>090</t>
  </si>
  <si>
    <t>094</t>
  </si>
  <si>
    <t>051</t>
  </si>
  <si>
    <t>Pozitii scurte</t>
  </si>
  <si>
    <t>Total active financiare</t>
  </si>
  <si>
    <t>Alte datorii financiare</t>
  </si>
  <si>
    <t>060</t>
  </si>
  <si>
    <t>023</t>
  </si>
  <si>
    <t>Alte  datorii financiare</t>
  </si>
  <si>
    <t>030</t>
  </si>
  <si>
    <t>Total</t>
  </si>
  <si>
    <t>Decalaje de dobinda</t>
  </si>
  <si>
    <t>pina la 1 luna</t>
  </si>
  <si>
    <t>041</t>
  </si>
  <si>
    <t>A</t>
  </si>
  <si>
    <t>080</t>
  </si>
  <si>
    <t>Cod pozitie</t>
  </si>
  <si>
    <t>Datorii financiare evaluate la cost amortizat</t>
  </si>
  <si>
    <t>AGRNMD2X</t>
  </si>
  <si>
    <t>093</t>
  </si>
  <si>
    <t>Carolina Semeniuc</t>
  </si>
  <si>
    <t>052</t>
  </si>
  <si>
    <t>Unitatea de masura,  lei</t>
  </si>
  <si>
    <t>Datorii financiare detinute pentru tranzactionare</t>
  </si>
  <si>
    <t>024</t>
  </si>
  <si>
    <t>020</t>
  </si>
  <si>
    <t xml:space="preserve">Depozite </t>
  </si>
  <si>
    <t>3-6 luni</t>
  </si>
  <si>
    <t>033</t>
  </si>
  <si>
    <t>070</t>
  </si>
  <si>
    <t>Instrumente de capitaluri proprii</t>
  </si>
  <si>
    <t>Fara dobinda</t>
  </si>
  <si>
    <t>Datorii financiare desemnate ca fiind evaluate la valoare justa prin profit sau pierdere</t>
  </si>
  <si>
    <t>Contabil-sef                 _____________________</t>
  </si>
  <si>
    <t>Conducatorul bancii    ____________________</t>
  </si>
  <si>
    <t>Oleg Paingu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</si>
</sst>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"/>
    <numFmt numFmtId="175" formatCode="#0.0"/>
    <numFmt numFmtId="176" formatCode="#0"/>
    <numFmt numFmtId="177" formatCode="#,##0.0"/>
    <numFmt numFmtId="178" formatCode="#0.000000000000000"/>
    <numFmt numFmtId="179" formatCode="#0.00000000000000"/>
    <numFmt numFmtId="180" formatCode="#0.0000000000000"/>
    <numFmt numFmtId="181" formatCode="#0.000000000000"/>
    <numFmt numFmtId="182" formatCode="#0.00000000000"/>
    <numFmt numFmtId="183" formatCode="#0.0000000000"/>
    <numFmt numFmtId="184" formatCode="#0.000000000"/>
    <numFmt numFmtId="185" formatCode="#0.00000000"/>
    <numFmt numFmtId="186" formatCode="#0.0000000"/>
    <numFmt numFmtId="187" formatCode="#0.000000"/>
    <numFmt numFmtId="188" formatCode="#0.00000"/>
    <numFmt numFmtId="189" formatCode="#0.0000"/>
    <numFmt numFmtId="190" formatCode="#0.000"/>
    <numFmt numFmtId="191" formatCode="#0.000000000000000000"/>
    <numFmt numFmtId="192" formatCode="#0.00000000000000000"/>
    <numFmt numFmtId="193" formatCode="#0.000000000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2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43" fillId="0" borderId="0" xfId="0" applyNumberFormat="1" applyFont="1" applyAlignment="1">
      <alignment wrapText="1"/>
    </xf>
    <xf numFmtId="0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Fill="1" applyAlignment="1" applyProtection="1">
      <alignment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3" fontId="7" fillId="0" borderId="14" xfId="0" applyNumberFormat="1" applyFont="1" applyFill="1" applyBorder="1" applyAlignment="1" applyProtection="1">
      <alignment horizontal="right" wrapText="1"/>
      <protection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8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7" fillId="0" borderId="19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3" fontId="4" fillId="0" borderId="19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3" fontId="4" fillId="0" borderId="18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 horizontal="right" wrapText="1"/>
      <protection/>
    </xf>
    <xf numFmtId="3" fontId="4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3" fontId="7" fillId="0" borderId="22" xfId="0" applyNumberFormat="1" applyFont="1" applyFill="1" applyBorder="1" applyAlignment="1" applyProtection="1">
      <alignment horizontal="right"/>
      <protection/>
    </xf>
    <xf numFmtId="3" fontId="7" fillId="0" borderId="23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Alignment="1">
      <alignment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7" fillId="34" borderId="13" xfId="0" applyNumberFormat="1" applyFont="1" applyFill="1" applyBorder="1" applyAlignment="1" applyProtection="1">
      <alignment horizontal="center"/>
      <protection/>
    </xf>
    <xf numFmtId="0" fontId="7" fillId="34" borderId="14" xfId="0" applyNumberFormat="1" applyFont="1" applyFill="1" applyBorder="1" applyAlignment="1" applyProtection="1">
      <alignment wrapText="1"/>
      <protection/>
    </xf>
    <xf numFmtId="3" fontId="7" fillId="34" borderId="14" xfId="0" applyNumberFormat="1" applyFont="1" applyFill="1" applyBorder="1" applyAlignment="1" applyProtection="1">
      <alignment horizontal="right"/>
      <protection/>
    </xf>
    <xf numFmtId="3" fontId="7" fillId="34" borderId="17" xfId="0" applyNumberFormat="1" applyFont="1" applyFill="1" applyBorder="1" applyAlignment="1" applyProtection="1">
      <alignment horizontal="right"/>
      <protection/>
    </xf>
    <xf numFmtId="3" fontId="7" fillId="34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50" zoomScaleNormal="55" zoomScaleSheetLayoutView="50" zoomScalePageLayoutView="0" workbookViewId="0" topLeftCell="A22">
      <selection activeCell="C7" sqref="C7"/>
    </sheetView>
  </sheetViews>
  <sheetFormatPr defaultColWidth="9.140625" defaultRowHeight="12.75"/>
  <cols>
    <col min="1" max="1" width="4.7109375" style="10" customWidth="1"/>
    <col min="2" max="2" width="11.140625" style="10" customWidth="1"/>
    <col min="3" max="3" width="80.8515625" style="10" customWidth="1"/>
    <col min="4" max="12" width="25.57421875" style="10" customWidth="1"/>
    <col min="13" max="13" width="25.57421875" style="50" customWidth="1"/>
    <col min="14" max="14" width="9.140625" style="10" customWidth="1"/>
    <col min="15" max="15" width="25.7109375" style="10" customWidth="1"/>
    <col min="16" max="16384" width="9.140625" style="10" customWidth="1"/>
  </cols>
  <sheetData>
    <row r="1" spans="1:13" ht="26.25" customHeight="1">
      <c r="A1" s="8" t="s">
        <v>2</v>
      </c>
      <c r="B1" s="9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1"/>
      <c r="B2" s="9" t="s">
        <v>58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25">
      <c r="A3" s="1"/>
      <c r="B3" s="1"/>
      <c r="D3" s="1"/>
      <c r="F3" s="1"/>
      <c r="G3" s="11"/>
      <c r="H3" s="1"/>
      <c r="I3" s="1"/>
      <c r="J3" s="1"/>
      <c r="K3" s="1"/>
      <c r="L3" s="1"/>
      <c r="M3" s="1"/>
    </row>
    <row r="4" spans="1:13" s="13" customFormat="1" ht="20.25">
      <c r="A4" s="12"/>
      <c r="B4" s="12"/>
      <c r="C4" s="12"/>
      <c r="E4" s="12"/>
      <c r="F4" s="14" t="s">
        <v>0</v>
      </c>
      <c r="G4" s="15"/>
      <c r="H4" s="16"/>
      <c r="I4" s="12"/>
      <c r="J4" s="12"/>
      <c r="K4" s="12"/>
      <c r="L4" s="12"/>
      <c r="M4" s="12"/>
    </row>
    <row r="5" spans="1:13" ht="17.25" customHeight="1">
      <c r="A5" s="1"/>
      <c r="B5" s="1"/>
      <c r="C5" s="1"/>
      <c r="E5" s="1"/>
      <c r="F5" s="9"/>
      <c r="G5" s="11" t="s">
        <v>9</v>
      </c>
      <c r="H5" s="17"/>
      <c r="I5" s="17"/>
      <c r="J5" s="17"/>
      <c r="K5" s="1"/>
      <c r="L5" s="1"/>
      <c r="M5" s="1"/>
    </row>
    <row r="6" spans="1:13" ht="21" thickBot="1">
      <c r="A6" s="1"/>
      <c r="B6" s="1"/>
      <c r="C6" s="1"/>
      <c r="D6" s="1"/>
      <c r="E6" s="1"/>
      <c r="F6" s="1"/>
      <c r="G6" s="1"/>
      <c r="H6" s="1"/>
      <c r="I6" s="1"/>
      <c r="J6" s="1"/>
      <c r="L6" s="1" t="s">
        <v>62</v>
      </c>
      <c r="M6" s="1"/>
    </row>
    <row r="7" spans="1:13" s="21" customFormat="1" ht="50.25" customHeight="1">
      <c r="A7" s="9"/>
      <c r="B7" s="18" t="s">
        <v>56</v>
      </c>
      <c r="C7" s="19"/>
      <c r="D7" s="19" t="s">
        <v>52</v>
      </c>
      <c r="E7" s="19" t="s">
        <v>26</v>
      </c>
      <c r="F7" s="19" t="s">
        <v>18</v>
      </c>
      <c r="G7" s="19" t="s">
        <v>67</v>
      </c>
      <c r="H7" s="19" t="s">
        <v>8</v>
      </c>
      <c r="I7" s="19" t="s">
        <v>37</v>
      </c>
      <c r="J7" s="19" t="s">
        <v>38</v>
      </c>
      <c r="K7" s="19" t="s">
        <v>25</v>
      </c>
      <c r="L7" s="19" t="s">
        <v>71</v>
      </c>
      <c r="M7" s="20" t="s">
        <v>50</v>
      </c>
    </row>
    <row r="8" spans="1:13" s="21" customFormat="1" ht="23.25" customHeight="1">
      <c r="A8" s="9"/>
      <c r="B8" s="22" t="s">
        <v>54</v>
      </c>
      <c r="C8" s="23" t="s">
        <v>36</v>
      </c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4">
        <v>9</v>
      </c>
      <c r="M8" s="25">
        <v>10</v>
      </c>
    </row>
    <row r="9" spans="1:15" ht="24" customHeight="1">
      <c r="A9" s="9"/>
      <c r="B9" s="26" t="s">
        <v>7</v>
      </c>
      <c r="C9" s="27" t="s">
        <v>23</v>
      </c>
      <c r="D9" s="28">
        <f>2497854227+841796520</f>
        <v>3339650747</v>
      </c>
      <c r="E9" s="29">
        <v>0</v>
      </c>
      <c r="F9" s="28">
        <v>56391930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f>1260946838-841796520</f>
        <v>419150318</v>
      </c>
      <c r="M9" s="31">
        <f>SUM(D9:L9)</f>
        <v>3815192995</v>
      </c>
      <c r="O9" s="32">
        <f>+F9+M28</f>
        <v>519151036</v>
      </c>
    </row>
    <row r="10" spans="1:13" ht="39.75" customHeight="1">
      <c r="A10" s="9"/>
      <c r="B10" s="26" t="s">
        <v>65</v>
      </c>
      <c r="C10" s="51" t="s">
        <v>30</v>
      </c>
      <c r="D10" s="29">
        <f aca="true" t="shared" si="0" ref="D10:K10">SUM(D11:D14)</f>
        <v>53492595</v>
      </c>
      <c r="E10" s="29">
        <f t="shared" si="0"/>
        <v>49844685</v>
      </c>
      <c r="F10" s="29">
        <f t="shared" si="0"/>
        <v>4868500</v>
      </c>
      <c r="G10" s="29">
        <f t="shared" si="0"/>
        <v>4737500</v>
      </c>
      <c r="H10" s="29">
        <f t="shared" si="0"/>
        <v>17564500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30">
        <v>0</v>
      </c>
      <c r="M10" s="33">
        <f>SUM(D10:L10)</f>
        <v>130507780</v>
      </c>
    </row>
    <row r="11" spans="1:13" ht="20.25">
      <c r="A11" s="1"/>
      <c r="B11" s="34" t="s">
        <v>10</v>
      </c>
      <c r="C11" s="35" t="s">
        <v>13</v>
      </c>
      <c r="D11" s="36">
        <v>210645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7"/>
      <c r="M11" s="38">
        <f>SUM(D11:L11)</f>
        <v>210645</v>
      </c>
    </row>
    <row r="12" spans="1:13" ht="26.25" customHeight="1">
      <c r="A12" s="1"/>
      <c r="B12" s="34" t="s">
        <v>27</v>
      </c>
      <c r="C12" s="39" t="s">
        <v>70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7">
        <v>0</v>
      </c>
      <c r="M12" s="40">
        <f>SUM(D12:L12)</f>
        <v>0</v>
      </c>
    </row>
    <row r="13" spans="1:13" ht="26.25" customHeight="1">
      <c r="A13" s="1"/>
      <c r="B13" s="34" t="s">
        <v>47</v>
      </c>
      <c r="C13" s="39" t="s">
        <v>32</v>
      </c>
      <c r="D13" s="36">
        <v>53281950</v>
      </c>
      <c r="E13" s="36">
        <v>49844685</v>
      </c>
      <c r="F13" s="41">
        <v>4868500</v>
      </c>
      <c r="G13" s="36">
        <v>4737500</v>
      </c>
      <c r="H13" s="36">
        <v>17564500</v>
      </c>
      <c r="I13" s="36">
        <f>ABS(0)</f>
        <v>0</v>
      </c>
      <c r="J13" s="36">
        <f>ABS(0)</f>
        <v>0</v>
      </c>
      <c r="K13" s="36">
        <f>ABS(0)</f>
        <v>0</v>
      </c>
      <c r="L13" s="37">
        <v>0</v>
      </c>
      <c r="M13" s="40">
        <f>SUM(D13:L13)</f>
        <v>130297135</v>
      </c>
    </row>
    <row r="14" spans="1:13" ht="26.25" customHeight="1">
      <c r="A14" s="1"/>
      <c r="B14" s="34" t="s">
        <v>64</v>
      </c>
      <c r="C14" s="39" t="s">
        <v>15</v>
      </c>
      <c r="D14" s="42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7">
        <v>0</v>
      </c>
      <c r="M14" s="40">
        <v>0</v>
      </c>
    </row>
    <row r="15" spans="1:13" ht="49.5" customHeight="1">
      <c r="A15" s="9"/>
      <c r="B15" s="26" t="s">
        <v>49</v>
      </c>
      <c r="C15" s="52" t="s">
        <v>14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  <c r="M15" s="31">
        <v>0</v>
      </c>
    </row>
    <row r="16" spans="1:13" ht="23.25" customHeight="1">
      <c r="A16" s="1"/>
      <c r="B16" s="34" t="s">
        <v>31</v>
      </c>
      <c r="C16" s="39" t="s">
        <v>70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7">
        <v>0</v>
      </c>
      <c r="M16" s="40">
        <v>0</v>
      </c>
    </row>
    <row r="17" spans="1:13" ht="23.25" customHeight="1">
      <c r="A17" s="1"/>
      <c r="B17" s="34" t="s">
        <v>16</v>
      </c>
      <c r="C17" s="39" t="s">
        <v>32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7">
        <v>0</v>
      </c>
      <c r="M17" s="40">
        <v>0</v>
      </c>
    </row>
    <row r="18" spans="1:13" ht="23.25" customHeight="1">
      <c r="A18" s="1"/>
      <c r="B18" s="34" t="s">
        <v>68</v>
      </c>
      <c r="C18" s="39" t="s">
        <v>15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7">
        <v>0</v>
      </c>
      <c r="M18" s="40">
        <v>0</v>
      </c>
    </row>
    <row r="19" spans="1:13" ht="20.25">
      <c r="A19" s="9"/>
      <c r="B19" s="26" t="s">
        <v>1</v>
      </c>
      <c r="C19" s="27" t="s">
        <v>33</v>
      </c>
      <c r="D19" s="29">
        <f aca="true" t="shared" si="1" ref="D19:L19">SUM(D20:D22)</f>
        <v>195643120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0</v>
      </c>
      <c r="K19" s="29">
        <f t="shared" si="1"/>
        <v>0</v>
      </c>
      <c r="L19" s="30">
        <f t="shared" si="1"/>
        <v>0</v>
      </c>
      <c r="M19" s="31">
        <f aca="true" t="shared" si="2" ref="M19:M33">SUM(D19:L19)</f>
        <v>195643120</v>
      </c>
    </row>
    <row r="20" spans="1:13" ht="27" customHeight="1">
      <c r="A20" s="1"/>
      <c r="B20" s="34" t="s">
        <v>53</v>
      </c>
      <c r="C20" s="39" t="s">
        <v>70</v>
      </c>
      <c r="D20" s="36">
        <v>195643120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7">
        <v>0</v>
      </c>
      <c r="M20" s="40">
        <f t="shared" si="2"/>
        <v>195643120</v>
      </c>
    </row>
    <row r="21" spans="1:13" ht="27" customHeight="1">
      <c r="A21" s="1"/>
      <c r="B21" s="34" t="s">
        <v>35</v>
      </c>
      <c r="C21" s="39" t="s">
        <v>32</v>
      </c>
      <c r="D21" s="36">
        <f>ABS(0+0+0+0+0+0+0+0)</f>
        <v>0</v>
      </c>
      <c r="E21" s="36">
        <f aca="true" t="shared" si="3" ref="E21:L21">ABS(0)</f>
        <v>0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0</v>
      </c>
      <c r="K21" s="36">
        <f t="shared" si="3"/>
        <v>0</v>
      </c>
      <c r="L21" s="37">
        <f t="shared" si="3"/>
        <v>0</v>
      </c>
      <c r="M21" s="40">
        <f t="shared" si="2"/>
        <v>0</v>
      </c>
    </row>
    <row r="22" spans="1:13" ht="27" customHeight="1">
      <c r="A22" s="1"/>
      <c r="B22" s="34" t="s">
        <v>20</v>
      </c>
      <c r="C22" s="39" t="s">
        <v>15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0</v>
      </c>
      <c r="M22" s="40">
        <f t="shared" si="2"/>
        <v>0</v>
      </c>
    </row>
    <row r="23" spans="1:13" ht="28.5" customHeight="1">
      <c r="A23" s="9"/>
      <c r="B23" s="26" t="s">
        <v>22</v>
      </c>
      <c r="C23" s="27" t="s">
        <v>19</v>
      </c>
      <c r="D23" s="29">
        <f aca="true" t="shared" si="4" ref="D23:L23">SUM(D24:D26)</f>
        <v>11086505771</v>
      </c>
      <c r="E23" s="29">
        <f t="shared" si="4"/>
        <v>5814848</v>
      </c>
      <c r="F23" s="29">
        <f t="shared" si="4"/>
        <v>5350552</v>
      </c>
      <c r="G23" s="29">
        <f t="shared" si="4"/>
        <v>13418593</v>
      </c>
      <c r="H23" s="29">
        <f t="shared" si="4"/>
        <v>1166678</v>
      </c>
      <c r="I23" s="29">
        <f t="shared" si="4"/>
        <v>1400013</v>
      </c>
      <c r="J23" s="29">
        <f t="shared" si="4"/>
        <v>30255839</v>
      </c>
      <c r="K23" s="29">
        <f t="shared" si="4"/>
        <v>53278277</v>
      </c>
      <c r="L23" s="30">
        <f t="shared" si="4"/>
        <v>181860280</v>
      </c>
      <c r="M23" s="31">
        <f t="shared" si="2"/>
        <v>11379050851</v>
      </c>
    </row>
    <row r="24" spans="1:13" s="44" customFormat="1" ht="25.5" customHeight="1">
      <c r="A24" s="43"/>
      <c r="B24" s="34" t="s">
        <v>42</v>
      </c>
      <c r="C24" s="39" t="s">
        <v>32</v>
      </c>
      <c r="D24" s="36">
        <v>4282436</v>
      </c>
      <c r="E24" s="36">
        <v>4282435</v>
      </c>
      <c r="F24" s="36">
        <v>3507025</v>
      </c>
      <c r="G24" s="36">
        <v>10796882</v>
      </c>
      <c r="H24" s="36">
        <f>ABS(0+0)</f>
        <v>0</v>
      </c>
      <c r="I24" s="36">
        <f>ABS(0+0)</f>
        <v>0</v>
      </c>
      <c r="J24" s="36">
        <f>ABS(0+0)</f>
        <v>0</v>
      </c>
      <c r="K24" s="36">
        <f>ABS(0+0)</f>
        <v>0</v>
      </c>
      <c r="L24" s="37">
        <v>0</v>
      </c>
      <c r="M24" s="40">
        <f t="shared" si="2"/>
        <v>22868778</v>
      </c>
    </row>
    <row r="25" spans="1:13" ht="49.5" customHeight="1">
      <c r="A25" s="1"/>
      <c r="B25" s="34" t="s">
        <v>61</v>
      </c>
      <c r="C25" s="53" t="s">
        <v>34</v>
      </c>
      <c r="D25" s="36">
        <v>871333388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7">
        <v>0</v>
      </c>
      <c r="M25" s="40">
        <f t="shared" si="2"/>
        <v>871333388</v>
      </c>
    </row>
    <row r="26" spans="1:13" s="44" customFormat="1" ht="26.25" customHeight="1">
      <c r="A26" s="43"/>
      <c r="B26" s="34" t="s">
        <v>5</v>
      </c>
      <c r="C26" s="39" t="s">
        <v>15</v>
      </c>
      <c r="D26" s="36">
        <v>10210889947</v>
      </c>
      <c r="E26" s="36">
        <v>1532413</v>
      </c>
      <c r="F26" s="36">
        <v>1843527</v>
      </c>
      <c r="G26" s="36">
        <v>2621711</v>
      </c>
      <c r="H26" s="36">
        <v>1166678</v>
      </c>
      <c r="I26" s="36">
        <v>1400013</v>
      </c>
      <c r="J26" s="36">
        <v>30255839</v>
      </c>
      <c r="K26" s="36">
        <v>53278277</v>
      </c>
      <c r="L26" s="37">
        <v>181860280</v>
      </c>
      <c r="M26" s="40">
        <f t="shared" si="2"/>
        <v>10484848685</v>
      </c>
    </row>
    <row r="27" spans="1:13" ht="26.25" customHeight="1">
      <c r="A27" s="9"/>
      <c r="B27" s="26" t="s">
        <v>46</v>
      </c>
      <c r="C27" s="27" t="s">
        <v>4</v>
      </c>
      <c r="D27" s="29">
        <f aca="true" t="shared" si="5" ref="D27:L27">SUM(D28:D29)</f>
        <v>100579170</v>
      </c>
      <c r="E27" s="29">
        <f t="shared" si="5"/>
        <v>54557644</v>
      </c>
      <c r="F27" s="29">
        <f t="shared" si="5"/>
        <v>10000</v>
      </c>
      <c r="G27" s="29">
        <f t="shared" si="5"/>
        <v>154939493</v>
      </c>
      <c r="H27" s="29">
        <f t="shared" si="5"/>
        <v>116473858</v>
      </c>
      <c r="I27" s="29">
        <f t="shared" si="5"/>
        <v>24222041</v>
      </c>
      <c r="J27" s="29">
        <f t="shared" si="5"/>
        <v>11976900</v>
      </c>
      <c r="K27" s="29">
        <f t="shared" si="5"/>
        <v>0</v>
      </c>
      <c r="L27" s="30">
        <f t="shared" si="5"/>
        <v>0</v>
      </c>
      <c r="M27" s="31">
        <f t="shared" si="2"/>
        <v>462759106</v>
      </c>
    </row>
    <row r="28" spans="1:13" ht="22.5" customHeight="1">
      <c r="A28" s="1"/>
      <c r="B28" s="34" t="s">
        <v>28</v>
      </c>
      <c r="C28" s="39" t="s">
        <v>32</v>
      </c>
      <c r="D28" s="41">
        <v>100579170</v>
      </c>
      <c r="E28" s="36">
        <v>54557644</v>
      </c>
      <c r="F28" s="36">
        <v>10000</v>
      </c>
      <c r="G28" s="36">
        <v>154939493</v>
      </c>
      <c r="H28" s="36">
        <v>116473858</v>
      </c>
      <c r="I28" s="36">
        <v>24222041</v>
      </c>
      <c r="J28" s="36">
        <v>11976900</v>
      </c>
      <c r="K28" s="36">
        <f>0+0-0</f>
        <v>0</v>
      </c>
      <c r="L28" s="37">
        <f>0+0-0</f>
        <v>0</v>
      </c>
      <c r="M28" s="40">
        <f t="shared" si="2"/>
        <v>462759106</v>
      </c>
    </row>
    <row r="29" spans="1:13" ht="22.5" customHeight="1">
      <c r="A29" s="1"/>
      <c r="B29" s="34" t="s">
        <v>11</v>
      </c>
      <c r="C29" s="39" t="s">
        <v>15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7">
        <v>0</v>
      </c>
      <c r="M29" s="40">
        <f t="shared" si="2"/>
        <v>0</v>
      </c>
    </row>
    <row r="30" spans="1:13" ht="27" customHeight="1">
      <c r="A30" s="9"/>
      <c r="B30" s="26" t="s">
        <v>69</v>
      </c>
      <c r="C30" s="27" t="s">
        <v>29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42924407</v>
      </c>
      <c r="M30" s="31">
        <f t="shared" si="2"/>
        <v>42924407</v>
      </c>
    </row>
    <row r="31" spans="1:13" ht="27" customHeight="1">
      <c r="A31" s="9"/>
      <c r="B31" s="54" t="s">
        <v>55</v>
      </c>
      <c r="C31" s="55" t="s">
        <v>44</v>
      </c>
      <c r="D31" s="56">
        <f aca="true" t="shared" si="6" ref="D31:L31">SUM(D9,D10,D15,D19,D23,D27,D30)</f>
        <v>14775871403</v>
      </c>
      <c r="E31" s="56">
        <f t="shared" si="6"/>
        <v>110217177</v>
      </c>
      <c r="F31" s="56">
        <f t="shared" si="6"/>
        <v>66620982</v>
      </c>
      <c r="G31" s="56">
        <f t="shared" si="6"/>
        <v>173095586</v>
      </c>
      <c r="H31" s="56">
        <f t="shared" si="6"/>
        <v>135205036</v>
      </c>
      <c r="I31" s="56">
        <f t="shared" si="6"/>
        <v>25622054</v>
      </c>
      <c r="J31" s="56">
        <f t="shared" si="6"/>
        <v>42232739</v>
      </c>
      <c r="K31" s="56">
        <f t="shared" si="6"/>
        <v>53278277</v>
      </c>
      <c r="L31" s="57">
        <f t="shared" si="6"/>
        <v>643935005</v>
      </c>
      <c r="M31" s="58">
        <f t="shared" si="2"/>
        <v>16026078259</v>
      </c>
    </row>
    <row r="32" spans="1:13" ht="20.25">
      <c r="A32" s="9"/>
      <c r="B32" s="26" t="s">
        <v>40</v>
      </c>
      <c r="C32" s="27" t="s">
        <v>63</v>
      </c>
      <c r="D32" s="29">
        <f aca="true" t="shared" si="7" ref="D32:L32">SUM(D33:D37)</f>
        <v>604891</v>
      </c>
      <c r="E32" s="29">
        <f t="shared" si="7"/>
        <v>0</v>
      </c>
      <c r="F32" s="29">
        <f t="shared" si="7"/>
        <v>0</v>
      </c>
      <c r="G32" s="29">
        <f t="shared" si="7"/>
        <v>0</v>
      </c>
      <c r="H32" s="29">
        <f t="shared" si="7"/>
        <v>0</v>
      </c>
      <c r="I32" s="29">
        <f t="shared" si="7"/>
        <v>0</v>
      </c>
      <c r="J32" s="29">
        <f t="shared" si="7"/>
        <v>0</v>
      </c>
      <c r="K32" s="29">
        <f t="shared" si="7"/>
        <v>0</v>
      </c>
      <c r="L32" s="30">
        <f t="shared" si="7"/>
        <v>0</v>
      </c>
      <c r="M32" s="31">
        <f t="shared" si="2"/>
        <v>604891</v>
      </c>
    </row>
    <row r="33" spans="1:13" ht="20.25">
      <c r="A33" s="1"/>
      <c r="B33" s="34" t="s">
        <v>24</v>
      </c>
      <c r="C33" s="39" t="s">
        <v>13</v>
      </c>
      <c r="D33" s="36">
        <v>604891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7">
        <v>0</v>
      </c>
      <c r="M33" s="40">
        <f t="shared" si="2"/>
        <v>604891</v>
      </c>
    </row>
    <row r="34" spans="1:13" ht="27" customHeight="1">
      <c r="A34" s="1"/>
      <c r="B34" s="34" t="s">
        <v>6</v>
      </c>
      <c r="C34" s="39" t="s">
        <v>43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7">
        <v>0</v>
      </c>
      <c r="M34" s="40">
        <v>0</v>
      </c>
    </row>
    <row r="35" spans="1:13" ht="27" customHeight="1">
      <c r="A35" s="1"/>
      <c r="B35" s="34" t="s">
        <v>59</v>
      </c>
      <c r="C35" s="39" t="s">
        <v>39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7">
        <v>0</v>
      </c>
      <c r="M35" s="40">
        <v>0</v>
      </c>
    </row>
    <row r="36" spans="1:13" ht="27" customHeight="1">
      <c r="A36" s="1"/>
      <c r="B36" s="34" t="s">
        <v>41</v>
      </c>
      <c r="C36" s="39" t="s">
        <v>12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7">
        <v>0</v>
      </c>
      <c r="M36" s="40">
        <v>0</v>
      </c>
    </row>
    <row r="37" spans="1:13" ht="27" customHeight="1">
      <c r="A37" s="1"/>
      <c r="B37" s="34" t="s">
        <v>21</v>
      </c>
      <c r="C37" s="39" t="s">
        <v>45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7">
        <v>0</v>
      </c>
      <c r="M37" s="40">
        <v>0</v>
      </c>
    </row>
    <row r="38" spans="1:13" ht="46.5" customHeight="1">
      <c r="A38" s="9"/>
      <c r="B38" s="26">
        <v>100</v>
      </c>
      <c r="C38" s="52" t="s">
        <v>72</v>
      </c>
      <c r="D38" s="29">
        <f aca="true" t="shared" si="8" ref="D38:L38">SUM(D39:D41)</f>
        <v>0</v>
      </c>
      <c r="E38" s="29">
        <f t="shared" si="8"/>
        <v>0</v>
      </c>
      <c r="F38" s="29">
        <f t="shared" si="8"/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30">
        <f t="shared" si="8"/>
        <v>0</v>
      </c>
      <c r="M38" s="31">
        <f>SUM(D38:L38)</f>
        <v>0</v>
      </c>
    </row>
    <row r="39" spans="1:13" ht="26.25" customHeight="1">
      <c r="A39" s="1"/>
      <c r="B39" s="34">
        <v>101</v>
      </c>
      <c r="C39" s="39" t="s">
        <v>39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40">
        <v>0</v>
      </c>
    </row>
    <row r="40" spans="1:13" ht="26.25" customHeight="1">
      <c r="A40" s="1"/>
      <c r="B40" s="34">
        <v>102</v>
      </c>
      <c r="C40" s="39" t="s">
        <v>12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7">
        <v>0</v>
      </c>
      <c r="M40" s="40">
        <v>0</v>
      </c>
    </row>
    <row r="41" spans="1:13" ht="26.25" customHeight="1">
      <c r="A41" s="1"/>
      <c r="B41" s="34">
        <v>103</v>
      </c>
      <c r="C41" s="39" t="s">
        <v>48</v>
      </c>
      <c r="D41" s="36">
        <f>0</f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7">
        <v>0</v>
      </c>
      <c r="M41" s="40">
        <f aca="true" t="shared" si="9" ref="M41:M46">SUM(D41:L41)</f>
        <v>0</v>
      </c>
    </row>
    <row r="42" spans="1:13" ht="20.25">
      <c r="A42" s="9"/>
      <c r="B42" s="26">
        <v>110</v>
      </c>
      <c r="C42" s="27" t="s">
        <v>57</v>
      </c>
      <c r="D42" s="29">
        <f aca="true" t="shared" si="10" ref="D42:L42">SUM(D43:D45)</f>
        <v>11841766627</v>
      </c>
      <c r="E42" s="29">
        <f t="shared" si="10"/>
        <v>262259719</v>
      </c>
      <c r="F42" s="29">
        <f t="shared" si="10"/>
        <v>480392082</v>
      </c>
      <c r="G42" s="29">
        <f t="shared" si="10"/>
        <v>714951776</v>
      </c>
      <c r="H42" s="29">
        <f t="shared" si="10"/>
        <v>150999296</v>
      </c>
      <c r="I42" s="29">
        <f t="shared" si="10"/>
        <v>7096776</v>
      </c>
      <c r="J42" s="29">
        <f t="shared" si="10"/>
        <v>298112</v>
      </c>
      <c r="K42" s="29">
        <f t="shared" si="10"/>
        <v>9953750</v>
      </c>
      <c r="L42" s="30">
        <f t="shared" si="10"/>
        <v>111287003</v>
      </c>
      <c r="M42" s="31">
        <f>SUM(D42:L42)</f>
        <v>13579005141</v>
      </c>
    </row>
    <row r="43" spans="1:13" ht="23.25" customHeight="1">
      <c r="A43" s="1"/>
      <c r="B43" s="34">
        <v>111</v>
      </c>
      <c r="C43" s="39" t="s">
        <v>66</v>
      </c>
      <c r="D43" s="41">
        <v>11632971603</v>
      </c>
      <c r="E43" s="36">
        <v>172204886</v>
      </c>
      <c r="F43" s="36">
        <v>259427569</v>
      </c>
      <c r="G43" s="36">
        <v>125335784</v>
      </c>
      <c r="H43" s="36">
        <v>150999296</v>
      </c>
      <c r="I43" s="36">
        <v>7096776</v>
      </c>
      <c r="J43" s="36">
        <v>298112</v>
      </c>
      <c r="K43" s="36">
        <v>9953750</v>
      </c>
      <c r="L43" s="37">
        <v>39921033</v>
      </c>
      <c r="M43" s="40">
        <f>SUM(D43:L43)</f>
        <v>12398208809</v>
      </c>
    </row>
    <row r="44" spans="1:13" ht="23.25" customHeight="1">
      <c r="A44" s="1"/>
      <c r="B44" s="34">
        <v>112</v>
      </c>
      <c r="C44" s="39" t="s">
        <v>12</v>
      </c>
      <c r="D44" s="36">
        <f>0+0+0+0</f>
        <v>0</v>
      </c>
      <c r="E44" s="36">
        <f>0</f>
        <v>0</v>
      </c>
      <c r="F44" s="36">
        <f>0</f>
        <v>0</v>
      </c>
      <c r="G44" s="36">
        <f>0</f>
        <v>0</v>
      </c>
      <c r="H44" s="36">
        <f>0</f>
        <v>0</v>
      </c>
      <c r="I44" s="36">
        <f>0</f>
        <v>0</v>
      </c>
      <c r="J44" s="36">
        <f>0</f>
        <v>0</v>
      </c>
      <c r="K44" s="36">
        <f>0</f>
        <v>0</v>
      </c>
      <c r="L44" s="37">
        <f>0</f>
        <v>0</v>
      </c>
      <c r="M44" s="40">
        <f t="shared" si="9"/>
        <v>0</v>
      </c>
    </row>
    <row r="45" spans="1:13" ht="23.25" customHeight="1">
      <c r="A45" s="1"/>
      <c r="B45" s="34">
        <v>113</v>
      </c>
      <c r="C45" s="39" t="s">
        <v>45</v>
      </c>
      <c r="D45" s="41">
        <v>208795024</v>
      </c>
      <c r="E45" s="36">
        <v>90054833</v>
      </c>
      <c r="F45" s="36">
        <v>220964513</v>
      </c>
      <c r="G45" s="36">
        <v>589615992</v>
      </c>
      <c r="H45" s="36">
        <v>0</v>
      </c>
      <c r="I45" s="36">
        <v>0</v>
      </c>
      <c r="J45" s="36">
        <v>0</v>
      </c>
      <c r="K45" s="36">
        <v>0</v>
      </c>
      <c r="L45" s="37">
        <v>71365970</v>
      </c>
      <c r="M45" s="40">
        <f t="shared" si="9"/>
        <v>1180796332</v>
      </c>
    </row>
    <row r="46" spans="1:13" ht="24.75" customHeight="1">
      <c r="A46" s="9"/>
      <c r="B46" s="26">
        <v>120</v>
      </c>
      <c r="C46" s="27" t="s">
        <v>45</v>
      </c>
      <c r="D46" s="29">
        <v>1590000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v>89665402</v>
      </c>
      <c r="M46" s="31">
        <f t="shared" si="9"/>
        <v>91255402</v>
      </c>
    </row>
    <row r="47" spans="1:13" ht="24.75" customHeight="1">
      <c r="A47" s="9"/>
      <c r="B47" s="26">
        <v>130</v>
      </c>
      <c r="C47" s="27" t="s">
        <v>17</v>
      </c>
      <c r="D47" s="29">
        <f>D32+D42+D46</f>
        <v>11843961518</v>
      </c>
      <c r="E47" s="29">
        <f aca="true" t="shared" si="11" ref="E47:L47">E32+E42+E46</f>
        <v>262259719</v>
      </c>
      <c r="F47" s="29">
        <f t="shared" si="11"/>
        <v>480392082</v>
      </c>
      <c r="G47" s="29">
        <f t="shared" si="11"/>
        <v>714951776</v>
      </c>
      <c r="H47" s="29">
        <f t="shared" si="11"/>
        <v>150999296</v>
      </c>
      <c r="I47" s="29">
        <f t="shared" si="11"/>
        <v>7096776</v>
      </c>
      <c r="J47" s="29">
        <f t="shared" si="11"/>
        <v>298112</v>
      </c>
      <c r="K47" s="29">
        <f t="shared" si="11"/>
        <v>9953750</v>
      </c>
      <c r="L47" s="29">
        <f t="shared" si="11"/>
        <v>200952405</v>
      </c>
      <c r="M47" s="31">
        <f>M32+M42+M46</f>
        <v>13670865434</v>
      </c>
    </row>
    <row r="48" spans="1:13" ht="24.75" customHeight="1" thickBot="1">
      <c r="A48" s="9"/>
      <c r="B48" s="45">
        <v>140</v>
      </c>
      <c r="C48" s="46" t="s">
        <v>51</v>
      </c>
      <c r="D48" s="47">
        <f>SUM(D31,-D47)</f>
        <v>2931909885</v>
      </c>
      <c r="E48" s="47">
        <f aca="true" t="shared" si="12" ref="E48:M48">SUM(E31,-E47)</f>
        <v>-152042542</v>
      </c>
      <c r="F48" s="47">
        <f t="shared" si="12"/>
        <v>-413771100</v>
      </c>
      <c r="G48" s="47">
        <f t="shared" si="12"/>
        <v>-541856190</v>
      </c>
      <c r="H48" s="47">
        <f t="shared" si="12"/>
        <v>-15794260</v>
      </c>
      <c r="I48" s="47">
        <f t="shared" si="12"/>
        <v>18525278</v>
      </c>
      <c r="J48" s="47">
        <f t="shared" si="12"/>
        <v>41934627</v>
      </c>
      <c r="K48" s="47">
        <f t="shared" si="12"/>
        <v>43324527</v>
      </c>
      <c r="L48" s="47">
        <f t="shared" si="12"/>
        <v>442982600</v>
      </c>
      <c r="M48" s="48">
        <f t="shared" si="12"/>
        <v>2355212825</v>
      </c>
    </row>
    <row r="49" spans="1:13" ht="6.75" customHeight="1">
      <c r="A49" s="1"/>
      <c r="B49" s="49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6.75" customHeight="1">
      <c r="A50" s="1"/>
      <c r="B50" s="49"/>
      <c r="C50" s="17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3.75" customHeight="1">
      <c r="A51" s="1"/>
      <c r="B51" s="1"/>
      <c r="C51" s="2" t="s">
        <v>74</v>
      </c>
      <c r="D51" s="3"/>
      <c r="F51" s="6"/>
      <c r="G51" s="7"/>
      <c r="H51" s="6"/>
      <c r="I51" s="4" t="s">
        <v>75</v>
      </c>
      <c r="J51" s="1"/>
      <c r="L51" s="1"/>
      <c r="M51" s="1"/>
    </row>
    <row r="52" spans="1:13" ht="123.75" customHeight="1">
      <c r="A52" s="1"/>
      <c r="B52" s="1"/>
      <c r="C52" s="5" t="s">
        <v>73</v>
      </c>
      <c r="F52" s="6"/>
      <c r="G52" s="7"/>
      <c r="H52" s="6"/>
      <c r="I52" s="4" t="s">
        <v>60</v>
      </c>
      <c r="J52" s="1"/>
      <c r="L52" s="1"/>
      <c r="M52" s="1"/>
    </row>
    <row r="53" spans="1:13" ht="2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37" r:id="rId1"/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I. Gangan</dc:creator>
  <cp:keywords/>
  <dc:description/>
  <cp:lastModifiedBy>user</cp:lastModifiedBy>
  <cp:lastPrinted>2015-04-28T12:57:18Z</cp:lastPrinted>
  <dcterms:created xsi:type="dcterms:W3CDTF">2015-04-28T12:06:07Z</dcterms:created>
  <dcterms:modified xsi:type="dcterms:W3CDTF">2015-04-29T07:56:47Z</dcterms:modified>
  <cp:category/>
  <cp:version/>
  <cp:contentType/>
  <cp:contentStatus/>
</cp:coreProperties>
</file>